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stokepc\Documents\Finance\Cashbook\"/>
    </mc:Choice>
  </mc:AlternateContent>
  <xr:revisionPtr revIDLastSave="0" documentId="8_{AD5B3CB1-88F4-4CF2-8B39-4F4820FA0E46}" xr6:coauthVersionLast="45" xr6:coauthVersionMax="45" xr10:uidLastSave="{00000000-0000-0000-0000-000000000000}"/>
  <bookViews>
    <workbookView xWindow="-120" yWindow="-120" windowWidth="20730" windowHeight="11160" firstSheet="1" activeTab="3" xr2:uid="{FA020674-CD1C-4A1B-9F14-9C59542E5E35}"/>
  </bookViews>
  <sheets>
    <sheet name="Apr-June 2019" sheetId="1" r:id="rId1"/>
    <sheet name="July - Sept 2019" sheetId="2" r:id="rId2"/>
    <sheet name="Oct - Dec 2019" sheetId="4" r:id="rId3"/>
    <sheet name="Jan - March 2020" sheetId="3" r:id="rId4"/>
    <sheet name="Year end bank rec" sheetId="5" r:id="rId5"/>
    <sheet name="Notes and amendments" sheetId="6" r:id="rId6"/>
  </sheets>
  <definedNames>
    <definedName name="_xlnm.Print_Area" localSheetId="0">'Apr-June 2019'!$A$1:$T$41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4" l="1"/>
  <c r="K32" i="1" l="1"/>
  <c r="T31" i="3" l="1"/>
  <c r="S31" i="3"/>
  <c r="R31" i="3"/>
  <c r="Q31" i="3"/>
  <c r="P31" i="3"/>
  <c r="O31" i="3"/>
  <c r="N31" i="3"/>
  <c r="L31" i="3"/>
  <c r="K31" i="3"/>
  <c r="J31" i="3"/>
  <c r="I31" i="3"/>
  <c r="H31" i="3"/>
  <c r="G31" i="3"/>
  <c r="T33" i="4"/>
  <c r="S33" i="4"/>
  <c r="R33" i="4"/>
  <c r="Q33" i="4"/>
  <c r="P33" i="4"/>
  <c r="O33" i="4"/>
  <c r="L33" i="4"/>
  <c r="K33" i="4"/>
  <c r="J33" i="4"/>
  <c r="I33" i="4"/>
  <c r="H33" i="4"/>
  <c r="G33" i="4"/>
  <c r="T33" i="2"/>
  <c r="S33" i="2"/>
  <c r="R33" i="2"/>
  <c r="Q33" i="2"/>
  <c r="P33" i="2"/>
  <c r="O33" i="2"/>
  <c r="N33" i="2"/>
  <c r="L33" i="2"/>
  <c r="K33" i="2"/>
  <c r="J33" i="2"/>
  <c r="I33" i="2"/>
  <c r="H33" i="2"/>
  <c r="G33" i="2"/>
  <c r="T31" i="1"/>
  <c r="S31" i="1"/>
  <c r="R31" i="1"/>
  <c r="Q31" i="1"/>
  <c r="P31" i="1"/>
  <c r="O31" i="1"/>
  <c r="N31" i="1"/>
  <c r="N33" i="1" s="1"/>
  <c r="L31" i="1"/>
  <c r="K31" i="1"/>
  <c r="J31" i="1"/>
  <c r="I31" i="1"/>
  <c r="H31" i="1"/>
  <c r="G31" i="1"/>
  <c r="N4" i="2" l="1"/>
  <c r="N35" i="2" s="1"/>
  <c r="N4" i="4" s="1"/>
  <c r="N35" i="4" s="1"/>
  <c r="N4" i="3" s="1"/>
  <c r="N33" i="3" s="1"/>
  <c r="S33" i="1"/>
  <c r="S4" i="2" s="1"/>
  <c r="S35" i="2" l="1"/>
  <c r="S4" i="4" s="1"/>
  <c r="S35" i="4" s="1"/>
  <c r="S4" i="3" s="1"/>
  <c r="S33" i="3" s="1"/>
  <c r="G7" i="5"/>
  <c r="G11" i="5" s="1"/>
  <c r="K41" i="4"/>
  <c r="K43" i="4" s="1"/>
  <c r="K39" i="3"/>
  <c r="K41" i="3" s="1"/>
  <c r="E31" i="1"/>
  <c r="F31" i="1"/>
  <c r="O33" i="1"/>
  <c r="O4" i="2" s="1"/>
  <c r="Q33" i="1"/>
  <c r="Q4" i="2" s="1"/>
  <c r="T33" i="1"/>
  <c r="T4" i="2" s="1"/>
  <c r="E32" i="1"/>
  <c r="F32" i="1"/>
  <c r="G33" i="1"/>
  <c r="G4" i="2" s="1"/>
  <c r="H33" i="1"/>
  <c r="H4" i="2" s="1"/>
  <c r="I33" i="1"/>
  <c r="I4" i="2" s="1"/>
  <c r="J33" i="1"/>
  <c r="J4" i="2" s="1"/>
  <c r="K33" i="1"/>
  <c r="K4" i="2" s="1"/>
  <c r="L33" i="1"/>
  <c r="L4" i="2" s="1"/>
  <c r="P33" i="1"/>
  <c r="P4" i="2" s="1"/>
  <c r="R33" i="1"/>
  <c r="R4" i="2" s="1"/>
  <c r="E37" i="1"/>
  <c r="K39" i="1"/>
  <c r="K41" i="1" s="1"/>
  <c r="E39" i="2" l="1"/>
  <c r="G13" i="5"/>
  <c r="F33" i="1"/>
  <c r="F4" i="2" s="1"/>
  <c r="F33" i="2" s="1"/>
  <c r="K40" i="2" s="1"/>
  <c r="E33" i="1"/>
  <c r="E4" i="2" s="1"/>
  <c r="E33" i="2" s="1"/>
  <c r="G35" i="1"/>
  <c r="E38" i="1" s="1"/>
  <c r="E39" i="1" s="1"/>
  <c r="E41" i="1" s="1"/>
  <c r="G35" i="2"/>
  <c r="P35" i="2"/>
  <c r="K35" i="2"/>
  <c r="K4" i="4" s="1"/>
  <c r="K35" i="4" s="1"/>
  <c r="Q35" i="2"/>
  <c r="I35" i="2"/>
  <c r="R35" i="2"/>
  <c r="G9" i="5"/>
  <c r="T35" i="2"/>
  <c r="O35" i="2"/>
  <c r="H35" i="2"/>
  <c r="L35" i="2"/>
  <c r="J35" i="2"/>
  <c r="J4" i="4" s="1"/>
  <c r="E34" i="4"/>
  <c r="F34" i="4"/>
  <c r="E32" i="3"/>
  <c r="F32" i="3"/>
  <c r="E34" i="2"/>
  <c r="F34" i="2"/>
  <c r="N35" i="1"/>
  <c r="E40" i="1" s="1"/>
  <c r="G15" i="5" l="1"/>
  <c r="G17" i="5"/>
  <c r="K41" i="2"/>
  <c r="K43" i="2" s="1"/>
  <c r="N37" i="2"/>
  <c r="E42" i="2" s="1"/>
  <c r="F35" i="2"/>
  <c r="F4" i="4" s="1"/>
  <c r="F33" i="4" s="1"/>
  <c r="F35" i="4" s="1"/>
  <c r="E35" i="2"/>
  <c r="E4" i="4" s="1"/>
  <c r="E33" i="4" s="1"/>
  <c r="E35" i="4" s="1"/>
  <c r="K4" i="3"/>
  <c r="K33" i="3" s="1"/>
  <c r="H4" i="4"/>
  <c r="H35" i="4" s="1"/>
  <c r="L4" i="4"/>
  <c r="L35" i="4" s="1"/>
  <c r="R4" i="4"/>
  <c r="R35" i="4" s="1"/>
  <c r="I4" i="4"/>
  <c r="I35" i="4" s="1"/>
  <c r="Q4" i="4"/>
  <c r="Q35" i="4" s="1"/>
  <c r="P4" i="4"/>
  <c r="P35" i="4" s="1"/>
  <c r="P4" i="3" s="1"/>
  <c r="P33" i="3" s="1"/>
  <c r="O4" i="4"/>
  <c r="O35" i="4" s="1"/>
  <c r="T4" i="4"/>
  <c r="T35" i="4" s="1"/>
  <c r="G4" i="4"/>
  <c r="G35" i="4" s="1"/>
  <c r="G37" i="2"/>
  <c r="E40" i="2" s="1"/>
  <c r="E41" i="2" s="1"/>
  <c r="J35" i="4"/>
  <c r="E43" i="2" l="1"/>
  <c r="N37" i="4"/>
  <c r="E42" i="4" s="1"/>
  <c r="E39" i="4"/>
  <c r="L4" i="3"/>
  <c r="L33" i="3" s="1"/>
  <c r="O4" i="3"/>
  <c r="O33" i="3" s="1"/>
  <c r="Q4" i="3"/>
  <c r="Q33" i="3" s="1"/>
  <c r="I4" i="3"/>
  <c r="I33" i="3" s="1"/>
  <c r="R4" i="3"/>
  <c r="R33" i="3" s="1"/>
  <c r="H4" i="3"/>
  <c r="H33" i="3" s="1"/>
  <c r="T4" i="3"/>
  <c r="T33" i="3" s="1"/>
  <c r="F4" i="3"/>
  <c r="F31" i="3" s="1"/>
  <c r="F33" i="3" s="1"/>
  <c r="E4" i="3"/>
  <c r="E31" i="3" s="1"/>
  <c r="E33" i="3" s="1"/>
  <c r="J4" i="3"/>
  <c r="J33" i="3" s="1"/>
  <c r="G4" i="3"/>
  <c r="G33" i="3" s="1"/>
  <c r="G37" i="4"/>
  <c r="E40" i="4" s="1"/>
  <c r="E41" i="4" l="1"/>
  <c r="E43" i="4" s="1"/>
  <c r="E37" i="3"/>
  <c r="N35" i="3"/>
  <c r="E40" i="3" s="1"/>
  <c r="G35" i="3"/>
  <c r="E38" i="3" s="1"/>
  <c r="E39" i="3" l="1"/>
  <c r="E41" i="3" s="1"/>
</calcChain>
</file>

<file path=xl/sharedStrings.xml><?xml version="1.0" encoding="utf-8"?>
<sst xmlns="http://schemas.openxmlformats.org/spreadsheetml/2006/main" count="338" uniqueCount="138">
  <si>
    <t>Agrees cashbook balance 30.6.19</t>
  </si>
  <si>
    <t>Combined cashbook balance 30.6.19</t>
  </si>
  <si>
    <t>NB: This must be a negative</t>
  </si>
  <si>
    <t>Less uncleared payments</t>
  </si>
  <si>
    <t>Less: payments in year to 30.6.19</t>
  </si>
  <si>
    <t>NB: value to be entered from bank statement</t>
  </si>
  <si>
    <t>Deposit a/c balance 30.6.19</t>
  </si>
  <si>
    <t>Plus: receipts in year to 30.6.19</t>
  </si>
  <si>
    <t>Current a/c balance 30.6.19</t>
  </si>
  <si>
    <t>Combined opening balance 1/4/19</t>
  </si>
  <si>
    <t>Total payments in year to date</t>
  </si>
  <si>
    <t>Total receipts in year to date</t>
  </si>
  <si>
    <t>c/f</t>
  </si>
  <si>
    <t xml:space="preserve">Cash Book Bals </t>
  </si>
  <si>
    <t>DD</t>
  </si>
  <si>
    <t>Zen Internet</t>
  </si>
  <si>
    <t>Interest</t>
  </si>
  <si>
    <t>BCG</t>
  </si>
  <si>
    <t>Precept</t>
  </si>
  <si>
    <t>CHQ</t>
  </si>
  <si>
    <t>WALC Annual subscription</t>
  </si>
  <si>
    <t>DL Stevens Ltd - Mole catcher</t>
  </si>
  <si>
    <t>WWDC - traffic calming</t>
  </si>
  <si>
    <t>Stan Jonik - reimbursement for Zen annual domain name</t>
  </si>
  <si>
    <t>b/f</t>
  </si>
  <si>
    <t xml:space="preserve">Balances / totals </t>
  </si>
  <si>
    <t>Lloyds Bus Inst A/c</t>
  </si>
  <si>
    <t>Lloyds Treasurer's A/c</t>
  </si>
  <si>
    <t>REF NO.</t>
  </si>
  <si>
    <t>Vchr</t>
  </si>
  <si>
    <t>ITEM</t>
  </si>
  <si>
    <t>Date</t>
  </si>
  <si>
    <t>VAT</t>
  </si>
  <si>
    <t>Dona-tions /grants</t>
  </si>
  <si>
    <t>Mtce</t>
  </si>
  <si>
    <t>Grass cutting</t>
  </si>
  <si>
    <t>Admin</t>
  </si>
  <si>
    <t>Salary</t>
  </si>
  <si>
    <t>Payments</t>
  </si>
  <si>
    <t>Bank interest</t>
  </si>
  <si>
    <t>Receipts</t>
  </si>
  <si>
    <t>Plus: receipts in year to 30.9.19</t>
  </si>
  <si>
    <t>Less: payments in year to 30.9.19</t>
  </si>
  <si>
    <t>Combined cashbook balance 30.9.19</t>
  </si>
  <si>
    <t>Current a/c balance 30.9.19</t>
  </si>
  <si>
    <t>Deposit a/c balance 30.9.19</t>
  </si>
  <si>
    <t>Agrees cashbook balance 30.9.19</t>
  </si>
  <si>
    <t>Plus: receipts in year to 31.12.19</t>
  </si>
  <si>
    <t>Less: payments in year to 31.12.19</t>
  </si>
  <si>
    <t>Combined cashbook balance 31.12.19</t>
  </si>
  <si>
    <t>Current a/c balance 31.12.19</t>
  </si>
  <si>
    <t>Deposit a/c balance 31.12.19</t>
  </si>
  <si>
    <t>Agrees cashbook balance 31.12.19</t>
  </si>
  <si>
    <t>Plus: receipts in year to 31.3.20</t>
  </si>
  <si>
    <t>Less: payments in year to 31.3.20</t>
  </si>
  <si>
    <t>Combined cashbook balance 31.3.20</t>
  </si>
  <si>
    <t>Current a/c balance 31.3.20</t>
  </si>
  <si>
    <t>Deposit a/c balance 31.3.20</t>
  </si>
  <si>
    <t>Agrees cashbook balance 31.3.20</t>
  </si>
  <si>
    <t>Erlestoke Parish Council</t>
  </si>
  <si>
    <t>Plus: o/s deposits</t>
  </si>
  <si>
    <t>Less uncleared items</t>
  </si>
  <si>
    <t>Plus receipts in year</t>
  </si>
  <si>
    <t>Less payments in year</t>
  </si>
  <si>
    <t>Current a/c/bank balance 31.3.20</t>
  </si>
  <si>
    <t>deposit a/c bank balance 31.3.20</t>
  </si>
  <si>
    <t>Combined opening balance 1.4.19</t>
  </si>
  <si>
    <t>per bank statement</t>
  </si>
  <si>
    <t>From cashbook</t>
  </si>
  <si>
    <t>Misc</t>
  </si>
  <si>
    <t>Totals  April to June</t>
  </si>
  <si>
    <t>April to June payments</t>
  </si>
  <si>
    <t>July to September payments</t>
  </si>
  <si>
    <t>Totals  July to September</t>
  </si>
  <si>
    <t>Totals October to December</t>
  </si>
  <si>
    <t>October to December payments</t>
  </si>
  <si>
    <t>January to March payments</t>
  </si>
  <si>
    <t xml:space="preserve">Totals  January to March </t>
  </si>
  <si>
    <t>Safe custody fee</t>
  </si>
  <si>
    <t>SO</t>
  </si>
  <si>
    <t>faster payment</t>
  </si>
  <si>
    <t>Clerk Linda Roberts final pay</t>
  </si>
  <si>
    <t>Amendments</t>
  </si>
  <si>
    <t>Treasurers account opening balance</t>
  </si>
  <si>
    <t>to</t>
  </si>
  <si>
    <t>Less payment in year to 30/6/19</t>
  </si>
  <si>
    <t>Notes</t>
  </si>
  <si>
    <t>P</t>
  </si>
  <si>
    <t>Complete</t>
  </si>
  <si>
    <t>Bank reconciliation - three monthly</t>
  </si>
  <si>
    <t>Bank reconciliation as at 31st March 2020</t>
  </si>
  <si>
    <t>HMRC</t>
  </si>
  <si>
    <t>Faster payment</t>
  </si>
  <si>
    <t>Clerk Salary Polly Doyle</t>
  </si>
  <si>
    <t>SLCC clerk membership</t>
  </si>
  <si>
    <t>Community First Ltd - Parish Insurance</t>
  </si>
  <si>
    <t>K.Lewcock</t>
  </si>
  <si>
    <t>When transactions are reconciled with bank statement put P in column</t>
  </si>
  <si>
    <t>Direct debits can be entered on the date they go through the bank statment</t>
  </si>
  <si>
    <t>Invoices and transactions can be entered even if not yet authorised for payment.</t>
  </si>
  <si>
    <t>R</t>
  </si>
  <si>
    <t>Rec</t>
  </si>
  <si>
    <t>Salary, PAYE etc. should be approved for payment by the end of the three month (or 1 month) pay period</t>
  </si>
  <si>
    <t>All transactions, not yet paid, nclude total in 'uncleared payments' as a negative</t>
  </si>
  <si>
    <t>All transactions in receipts and payments should be included in breakdown columns or data will not match</t>
  </si>
  <si>
    <t>When transaction is authorised for payment date should be amended to the date the cheque is signed or electronic payment authorised</t>
  </si>
  <si>
    <t>Stuart Pollard Auditing solutions</t>
  </si>
  <si>
    <t>The News</t>
  </si>
  <si>
    <t>Linda Roberts overpayment</t>
  </si>
  <si>
    <t>Other</t>
  </si>
  <si>
    <t>WALC training day</t>
  </si>
  <si>
    <t>Miles and Francis</t>
  </si>
  <si>
    <t>RosPa playpark annual inspection</t>
  </si>
  <si>
    <t>SLCC - clerk training</t>
  </si>
  <si>
    <t>589/19.3</t>
  </si>
  <si>
    <t>The following amounts of money have been ringfenced within the Parish accounts for planned projects;</t>
  </si>
  <si>
    <t>£2k ringfenced should there be a need for an election paid for by the Parish Council</t>
  </si>
  <si>
    <t>£2k ringfenced for refurbishments and new equipment for the playpark</t>
  </si>
  <si>
    <t>£1k ringfenced as a six month expenditure reserve</t>
  </si>
  <si>
    <t>Bank Tr</t>
  </si>
  <si>
    <t>Clerk Polly Doyle salary for August and September 2019</t>
  </si>
  <si>
    <t>St John Ambulance grant award</t>
  </si>
  <si>
    <t>Wiltshrie Search and rescue grant award</t>
  </si>
  <si>
    <t>Parochial Church of Erlestoke grant award</t>
  </si>
  <si>
    <t>Three villages bus grant award</t>
  </si>
  <si>
    <t>Citizens Advice grant award</t>
  </si>
  <si>
    <t>ICO annual fee payment</t>
  </si>
  <si>
    <t>HMRC repayment of statutory payment</t>
  </si>
  <si>
    <t>Clerk Polly Doyle salary for October 2019</t>
  </si>
  <si>
    <t>Clerk Polly Doyle salary for November 2019</t>
  </si>
  <si>
    <t>Reimbursement to Chairman Stan Jonik for speed camera batteries</t>
  </si>
  <si>
    <t>Reimbursement to Chairman Stan Jonik for materials for playpark maintenance</t>
  </si>
  <si>
    <t>Reimbursement to Chairman Stan Jonik</t>
  </si>
  <si>
    <t>Bank Transfer</t>
  </si>
  <si>
    <t>Clerk Polly Doyle salary for December 2020</t>
  </si>
  <si>
    <t>Clerk Polly Doyle salary for January 2020</t>
  </si>
  <si>
    <t>BankTransfer</t>
  </si>
  <si>
    <t>Reimbursement to Chairman Stan Jonik for banner advertisement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</si>
</sst>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_ ;[Red]\-0.00\ 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indexed="36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9"/>
      <name val="Britannic Bold"/>
      <family val="2"/>
    </font>
    <font>
      <b/>
      <sz val="1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125">
        <fgColor indexed="43"/>
        <bgColor rgb="FFFFFF00"/>
      </patternFill>
    </fill>
    <fill>
      <patternFill patternType="gray125">
        <fgColor indexed="43"/>
        <b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" fontId="0" fillId="0" borderId="0" xfId="0" applyNumberFormat="1" applyAlignment="1">
      <alignment horizontal="center"/>
    </xf>
    <xf numFmtId="16" fontId="4" fillId="0" borderId="0" xfId="0" applyNumberFormat="1" applyFont="1"/>
    <xf numFmtId="2" fontId="0" fillId="0" borderId="2" xfId="0" applyNumberFormat="1" applyBorder="1"/>
    <xf numFmtId="2" fontId="4" fillId="0" borderId="2" xfId="0" applyNumberFormat="1" applyFont="1" applyBorder="1"/>
    <xf numFmtId="1" fontId="4" fillId="0" borderId="0" xfId="0" applyNumberFormat="1" applyFont="1"/>
    <xf numFmtId="0" fontId="2" fillId="0" borderId="0" xfId="0" applyFont="1"/>
    <xf numFmtId="2" fontId="4" fillId="0" borderId="0" xfId="1" applyNumberFormat="1" applyFont="1"/>
    <xf numFmtId="49" fontId="6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6" fontId="2" fillId="0" borderId="0" xfId="0" applyNumberFormat="1" applyFont="1"/>
    <xf numFmtId="2" fontId="8" fillId="2" borderId="3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6" fontId="8" fillId="2" borderId="7" xfId="0" quotePrefix="1" applyNumberFormat="1" applyFont="1" applyFill="1" applyBorder="1" applyAlignment="1">
      <alignment horizontal="right" vertical="center"/>
    </xf>
    <xf numFmtId="2" fontId="8" fillId="3" borderId="8" xfId="0" applyNumberFormat="1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16" fontId="8" fillId="0" borderId="14" xfId="0" quotePrefix="1" applyNumberFormat="1" applyFont="1" applyBorder="1" applyAlignment="1">
      <alignment horizontal="right" vertical="center"/>
    </xf>
    <xf numFmtId="2" fontId="8" fillId="4" borderId="15" xfId="0" applyNumberFormat="1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/>
    </xf>
    <xf numFmtId="2" fontId="8" fillId="4" borderId="18" xfId="0" applyNumberFormat="1" applyFont="1" applyFill="1" applyBorder="1" applyAlignment="1">
      <alignment vertical="center"/>
    </xf>
    <xf numFmtId="2" fontId="8" fillId="4" borderId="19" xfId="0" applyNumberFormat="1" applyFont="1" applyFill="1" applyBorder="1" applyAlignment="1">
      <alignment vertical="center"/>
    </xf>
    <xf numFmtId="2" fontId="8" fillId="4" borderId="20" xfId="0" applyNumberFormat="1" applyFont="1" applyFill="1" applyBorder="1" applyAlignment="1">
      <alignment vertical="center"/>
    </xf>
    <xf numFmtId="2" fontId="8" fillId="4" borderId="21" xfId="0" applyNumberFormat="1" applyFont="1" applyFill="1" applyBorder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vertical="center"/>
    </xf>
    <xf numFmtId="16" fontId="8" fillId="4" borderId="14" xfId="0" quotePrefix="1" applyNumberFormat="1" applyFont="1" applyFill="1" applyBorder="1" applyAlignment="1">
      <alignment horizontal="right" vertical="center"/>
    </xf>
    <xf numFmtId="2" fontId="9" fillId="0" borderId="22" xfId="0" applyNumberFormat="1" applyFont="1" applyBorder="1"/>
    <xf numFmtId="2" fontId="9" fillId="0" borderId="23" xfId="0" applyNumberFormat="1" applyFont="1" applyBorder="1"/>
    <xf numFmtId="2" fontId="9" fillId="0" borderId="24" xfId="0" applyNumberFormat="1" applyFont="1" applyBorder="1"/>
    <xf numFmtId="2" fontId="9" fillId="0" borderId="2" xfId="0" applyNumberFormat="1" applyFont="1" applyBorder="1"/>
    <xf numFmtId="2" fontId="9" fillId="0" borderId="25" xfId="0" applyNumberFormat="1" applyFont="1" applyBorder="1"/>
    <xf numFmtId="2" fontId="9" fillId="0" borderId="24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6" fontId="9" fillId="0" borderId="26" xfId="0" applyNumberFormat="1" applyFont="1" applyBorder="1"/>
    <xf numFmtId="2" fontId="9" fillId="0" borderId="27" xfId="0" applyNumberFormat="1" applyFont="1" applyBorder="1"/>
    <xf numFmtId="2" fontId="9" fillId="0" borderId="28" xfId="0" applyNumberFormat="1" applyFont="1" applyBorder="1"/>
    <xf numFmtId="2" fontId="9" fillId="0" borderId="29" xfId="0" applyNumberFormat="1" applyFont="1" applyBorder="1"/>
    <xf numFmtId="2" fontId="9" fillId="0" borderId="30" xfId="0" applyNumberFormat="1" applyFont="1" applyBorder="1"/>
    <xf numFmtId="2" fontId="9" fillId="0" borderId="31" xfId="0" applyNumberFormat="1" applyFont="1" applyBorder="1"/>
    <xf numFmtId="1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6" fontId="9" fillId="0" borderId="32" xfId="0" applyNumberFormat="1" applyFont="1" applyBorder="1"/>
    <xf numFmtId="16" fontId="9" fillId="0" borderId="32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9" fillId="0" borderId="12" xfId="0" applyNumberFormat="1" applyFont="1" applyBorder="1"/>
    <xf numFmtId="2" fontId="9" fillId="0" borderId="0" xfId="0" applyNumberFormat="1" applyFont="1"/>
    <xf numFmtId="1" fontId="9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" fontId="9" fillId="0" borderId="14" xfId="0" applyNumberFormat="1" applyFont="1" applyBorder="1" applyAlignment="1">
      <alignment horizontal="right"/>
    </xf>
    <xf numFmtId="2" fontId="8" fillId="0" borderId="11" xfId="0" applyNumberFormat="1" applyFont="1" applyBorder="1"/>
    <xf numFmtId="2" fontId="8" fillId="0" borderId="13" xfId="0" applyNumberFormat="1" applyFont="1" applyBorder="1"/>
    <xf numFmtId="2" fontId="8" fillId="0" borderId="12" xfId="0" applyNumberFormat="1" applyFont="1" applyBorder="1"/>
    <xf numFmtId="2" fontId="8" fillId="0" borderId="0" xfId="0" applyNumberFormat="1" applyFont="1"/>
    <xf numFmtId="2" fontId="8" fillId="0" borderId="33" xfId="0" applyNumberFormat="1" applyFont="1" applyBorder="1"/>
    <xf numFmtId="1" fontId="8" fillId="0" borderId="0" xfId="0" applyNumberFormat="1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right"/>
    </xf>
    <xf numFmtId="16" fontId="1" fillId="6" borderId="47" xfId="0" applyNumberFormat="1" applyFont="1" applyFill="1" applyBorder="1"/>
    <xf numFmtId="2" fontId="1" fillId="6" borderId="48" xfId="0" applyNumberFormat="1" applyFont="1" applyFill="1" applyBorder="1"/>
    <xf numFmtId="1" fontId="1" fillId="6" borderId="43" xfId="0" applyNumberFormat="1" applyFont="1" applyFill="1" applyBorder="1"/>
    <xf numFmtId="1" fontId="1" fillId="6" borderId="48" xfId="0" applyNumberFormat="1" applyFont="1" applyFill="1" applyBorder="1"/>
    <xf numFmtId="16" fontId="11" fillId="7" borderId="41" xfId="0" applyNumberFormat="1" applyFont="1" applyFill="1" applyBorder="1" applyAlignment="1">
      <alignment horizontal="center" vertical="center" wrapText="1"/>
    </xf>
    <xf numFmtId="2" fontId="11" fillId="7" borderId="40" xfId="0" applyNumberFormat="1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  <xf numFmtId="2" fontId="11" fillId="7" borderId="34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1" fontId="9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12" xfId="0" applyNumberFormat="1" applyFont="1" applyFill="1" applyBorder="1"/>
    <xf numFmtId="2" fontId="9" fillId="0" borderId="11" xfId="0" applyNumberFormat="1" applyFont="1" applyFill="1" applyBorder="1"/>
    <xf numFmtId="2" fontId="9" fillId="0" borderId="33" xfId="0" applyNumberFormat="1" applyFont="1" applyFill="1" applyBorder="1"/>
    <xf numFmtId="2" fontId="9" fillId="0" borderId="13" xfId="0" applyNumberFormat="1" applyFont="1" applyFill="1" applyBorder="1"/>
    <xf numFmtId="16" fontId="9" fillId="0" borderId="32" xfId="0" applyNumberFormat="1" applyFont="1" applyFill="1" applyBorder="1" applyAlignment="1">
      <alignment horizontal="right"/>
    </xf>
    <xf numFmtId="2" fontId="9" fillId="0" borderId="30" xfId="0" applyNumberFormat="1" applyFont="1" applyFill="1" applyBorder="1"/>
    <xf numFmtId="1" fontId="10" fillId="0" borderId="28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2" fontId="9" fillId="0" borderId="29" xfId="0" applyNumberFormat="1" applyFont="1" applyFill="1" applyBorder="1"/>
    <xf numFmtId="2" fontId="9" fillId="0" borderId="27" xfId="0" applyNumberFormat="1" applyFont="1" applyFill="1" applyBorder="1"/>
    <xf numFmtId="2" fontId="9" fillId="0" borderId="31" xfId="0" applyNumberFormat="1" applyFont="1" applyFill="1" applyBorder="1"/>
    <xf numFmtId="2" fontId="9" fillId="0" borderId="28" xfId="0" applyNumberFormat="1" applyFont="1" applyFill="1" applyBorder="1"/>
    <xf numFmtId="2" fontId="2" fillId="0" borderId="2" xfId="0" applyNumberFormat="1" applyFont="1" applyBorder="1"/>
    <xf numFmtId="2" fontId="2" fillId="8" borderId="1" xfId="0" applyNumberFormat="1" applyFont="1" applyFill="1" applyBorder="1"/>
    <xf numFmtId="2" fontId="3" fillId="0" borderId="2" xfId="0" applyNumberFormat="1" applyFont="1" applyBorder="1"/>
    <xf numFmtId="0" fontId="5" fillId="0" borderId="0" xfId="0" applyFont="1"/>
    <xf numFmtId="2" fontId="8" fillId="0" borderId="49" xfId="0" applyNumberFormat="1" applyFont="1" applyBorder="1"/>
    <xf numFmtId="2" fontId="9" fillId="0" borderId="49" xfId="0" applyNumberFormat="1" applyFont="1" applyFill="1" applyBorder="1"/>
    <xf numFmtId="2" fontId="9" fillId="0" borderId="50" xfId="0" applyNumberFormat="1" applyFont="1" applyFill="1" applyBorder="1"/>
    <xf numFmtId="2" fontId="9" fillId="0" borderId="50" xfId="0" applyNumberFormat="1" applyFont="1" applyBorder="1"/>
    <xf numFmtId="2" fontId="9" fillId="0" borderId="51" xfId="0" applyNumberFormat="1" applyFont="1" applyBorder="1"/>
    <xf numFmtId="0" fontId="0" fillId="0" borderId="0" xfId="0" applyFont="1"/>
    <xf numFmtId="0" fontId="0" fillId="0" borderId="0" xfId="0" applyAlignment="1">
      <alignment horizontal="center"/>
    </xf>
    <xf numFmtId="2" fontId="8" fillId="0" borderId="11" xfId="0" applyNumberFormat="1" applyFont="1" applyFill="1" applyBorder="1"/>
    <xf numFmtId="2" fontId="8" fillId="0" borderId="33" xfId="0" applyNumberFormat="1" applyFont="1" applyFill="1" applyBorder="1"/>
    <xf numFmtId="2" fontId="8" fillId="0" borderId="13" xfId="0" applyNumberFormat="1" applyFont="1" applyFill="1" applyBorder="1"/>
    <xf numFmtId="2" fontId="8" fillId="0" borderId="0" xfId="0" applyNumberFormat="1" applyFont="1" applyFill="1"/>
    <xf numFmtId="2" fontId="8" fillId="0" borderId="12" xfId="0" applyNumberFormat="1" applyFont="1" applyFill="1" applyBorder="1"/>
    <xf numFmtId="2" fontId="8" fillId="0" borderId="49" xfId="0" applyNumberFormat="1" applyFont="1" applyFill="1" applyBorder="1"/>
    <xf numFmtId="164" fontId="0" fillId="0" borderId="0" xfId="0" applyNumberFormat="1"/>
    <xf numFmtId="44" fontId="0" fillId="0" borderId="0" xfId="0" applyNumberFormat="1"/>
    <xf numFmtId="2" fontId="12" fillId="6" borderId="52" xfId="0" applyNumberFormat="1" applyFont="1" applyFill="1" applyBorder="1" applyAlignment="1">
      <alignment horizontal="center"/>
    </xf>
    <xf numFmtId="2" fontId="11" fillId="7" borderId="53" xfId="0" applyNumberFormat="1" applyFont="1" applyFill="1" applyBorder="1" applyAlignment="1">
      <alignment horizontal="center" vertical="center" wrapText="1"/>
    </xf>
    <xf numFmtId="2" fontId="8" fillId="4" borderId="54" xfId="0" applyNumberFormat="1" applyFont="1" applyFill="1" applyBorder="1" applyAlignment="1">
      <alignment vertical="center"/>
    </xf>
    <xf numFmtId="2" fontId="8" fillId="2" borderId="55" xfId="0" applyNumberFormat="1" applyFont="1" applyFill="1" applyBorder="1" applyAlignment="1">
      <alignment vertical="center"/>
    </xf>
    <xf numFmtId="14" fontId="0" fillId="0" borderId="0" xfId="0" applyNumberFormat="1"/>
    <xf numFmtId="1" fontId="10" fillId="0" borderId="28" xfId="0" applyNumberFormat="1" applyFont="1" applyBorder="1" applyAlignment="1">
      <alignment horizontal="left"/>
    </xf>
    <xf numFmtId="164" fontId="2" fillId="0" borderId="0" xfId="0" applyNumberFormat="1" applyFont="1"/>
    <xf numFmtId="2" fontId="9" fillId="9" borderId="49" xfId="0" applyNumberFormat="1" applyFont="1" applyFill="1" applyBorder="1"/>
    <xf numFmtId="2" fontId="9" fillId="9" borderId="50" xfId="0" applyNumberFormat="1" applyFont="1" applyFill="1" applyBorder="1"/>
    <xf numFmtId="1" fontId="9" fillId="0" borderId="3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9" fillId="0" borderId="11" xfId="0" applyNumberFormat="1" applyFont="1" applyBorder="1"/>
    <xf numFmtId="2" fontId="9" fillId="0" borderId="33" xfId="0" applyNumberFormat="1" applyFont="1" applyBorder="1"/>
    <xf numFmtId="2" fontId="9" fillId="0" borderId="13" xfId="0" applyNumberFormat="1" applyFont="1" applyBorder="1"/>
    <xf numFmtId="2" fontId="9" fillId="0" borderId="49" xfId="0" applyNumberFormat="1" applyFont="1" applyBorder="1"/>
    <xf numFmtId="1" fontId="10" fillId="0" borderId="28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6" borderId="43" xfId="0" applyNumberFormat="1" applyFont="1" applyFill="1" applyBorder="1" applyAlignment="1">
      <alignment horizontal="left"/>
    </xf>
    <xf numFmtId="1" fontId="11" fillId="7" borderId="35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1" fontId="9" fillId="0" borderId="23" xfId="0" applyNumberFormat="1" applyFont="1" applyBorder="1" applyAlignment="1">
      <alignment horizontal="left"/>
    </xf>
    <xf numFmtId="1" fontId="8" fillId="4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11" fillId="7" borderId="43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/>
    </xf>
    <xf numFmtId="2" fontId="11" fillId="7" borderId="42" xfId="0" applyNumberFormat="1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/>
    </xf>
    <xf numFmtId="2" fontId="12" fillId="6" borderId="45" xfId="0" applyNumberFormat="1" applyFont="1" applyFill="1" applyBorder="1" applyAlignment="1">
      <alignment horizontal="center"/>
    </xf>
    <xf numFmtId="2" fontId="12" fillId="6" borderId="44" xfId="0" applyNumberFormat="1" applyFont="1" applyFill="1" applyBorder="1" applyAlignment="1">
      <alignment horizontal="center"/>
    </xf>
    <xf numFmtId="2" fontId="11" fillId="7" borderId="47" xfId="0" applyNumberFormat="1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/>
    </xf>
    <xf numFmtId="2" fontId="11" fillId="7" borderId="46" xfId="0" applyNumberFormat="1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1" fillId="7" borderId="56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C453411-B092-4D2A-A680-7DDF1DE49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625B-AF66-4903-8C93-8AED2EA86C20}">
  <sheetPr>
    <pageSetUpPr fitToPage="1"/>
  </sheetPr>
  <dimension ref="A1:T43"/>
  <sheetViews>
    <sheetView topLeftCell="A19" zoomScale="84" zoomScaleNormal="84" workbookViewId="0">
      <selection activeCell="O31" sqref="O31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59" t="s">
        <v>40</v>
      </c>
      <c r="F2" s="160"/>
      <c r="G2" s="161" t="s">
        <v>39</v>
      </c>
      <c r="H2" s="155" t="s">
        <v>18</v>
      </c>
      <c r="I2" s="155" t="s">
        <v>109</v>
      </c>
      <c r="J2" s="163" t="s">
        <v>32</v>
      </c>
      <c r="K2" s="159" t="s">
        <v>38</v>
      </c>
      <c r="L2" s="160"/>
      <c r="M2" s="126"/>
      <c r="N2" s="155" t="s">
        <v>37</v>
      </c>
      <c r="O2" s="155" t="s">
        <v>36</v>
      </c>
      <c r="P2" s="155" t="s">
        <v>35</v>
      </c>
      <c r="Q2" s="155" t="s">
        <v>34</v>
      </c>
      <c r="R2" s="155" t="s">
        <v>33</v>
      </c>
      <c r="S2" s="165" t="s">
        <v>69</v>
      </c>
      <c r="T2" s="157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62"/>
      <c r="H3" s="156"/>
      <c r="I3" s="156"/>
      <c r="J3" s="164"/>
      <c r="K3" s="89" t="s">
        <v>27</v>
      </c>
      <c r="L3" s="90" t="s">
        <v>26</v>
      </c>
      <c r="M3" s="127" t="s">
        <v>101</v>
      </c>
      <c r="N3" s="156"/>
      <c r="O3" s="156"/>
      <c r="P3" s="156"/>
      <c r="Q3" s="156"/>
      <c r="R3" s="156"/>
      <c r="S3" s="166"/>
      <c r="T3" s="158"/>
    </row>
    <row r="4" spans="1:20">
      <c r="A4" s="80">
        <v>43556</v>
      </c>
      <c r="B4" s="76" t="s">
        <v>25</v>
      </c>
      <c r="C4" s="79"/>
      <c r="D4" s="78" t="s">
        <v>24</v>
      </c>
      <c r="E4" s="75">
        <v>2372.2199999999998</v>
      </c>
      <c r="F4" s="118">
        <v>8749.5300000000007</v>
      </c>
      <c r="G4" s="119"/>
      <c r="H4" s="120"/>
      <c r="I4" s="120"/>
      <c r="J4" s="121"/>
      <c r="K4" s="122"/>
      <c r="L4" s="118"/>
      <c r="M4" s="123"/>
      <c r="N4" s="120"/>
      <c r="O4" s="120"/>
      <c r="P4" s="120"/>
      <c r="Q4" s="120"/>
      <c r="R4" s="120"/>
      <c r="S4" s="123"/>
      <c r="T4" s="118"/>
    </row>
    <row r="5" spans="1:20">
      <c r="A5" s="72">
        <v>43558</v>
      </c>
      <c r="B5" s="69" t="s">
        <v>23</v>
      </c>
      <c r="C5" s="71" t="s">
        <v>19</v>
      </c>
      <c r="D5" s="70">
        <v>633</v>
      </c>
      <c r="E5" s="68"/>
      <c r="F5" s="96"/>
      <c r="G5" s="97"/>
      <c r="H5" s="98"/>
      <c r="I5" s="98"/>
      <c r="J5" s="92"/>
      <c r="K5" s="95">
        <v>11.99</v>
      </c>
      <c r="L5" s="96"/>
      <c r="M5" s="133" t="s">
        <v>100</v>
      </c>
      <c r="N5" s="98"/>
      <c r="O5" s="98">
        <v>9.99</v>
      </c>
      <c r="P5" s="98"/>
      <c r="Q5" s="98"/>
      <c r="R5" s="98"/>
      <c r="S5" s="112"/>
      <c r="T5" s="96">
        <v>2</v>
      </c>
    </row>
    <row r="6" spans="1:20">
      <c r="A6" s="72">
        <v>43559</v>
      </c>
      <c r="B6" s="69" t="s">
        <v>22</v>
      </c>
      <c r="C6" s="71" t="s">
        <v>19</v>
      </c>
      <c r="D6" s="70">
        <v>634</v>
      </c>
      <c r="E6" s="68"/>
      <c r="F6" s="96"/>
      <c r="G6" s="97"/>
      <c r="H6" s="98"/>
      <c r="I6" s="98"/>
      <c r="J6" s="92"/>
      <c r="K6" s="95">
        <v>1026</v>
      </c>
      <c r="L6" s="96"/>
      <c r="M6" s="133" t="s">
        <v>100</v>
      </c>
      <c r="N6" s="98"/>
      <c r="O6" s="98"/>
      <c r="P6" s="98"/>
      <c r="R6" s="98"/>
      <c r="S6" s="98">
        <v>1026</v>
      </c>
      <c r="T6" s="96"/>
    </row>
    <row r="7" spans="1:20">
      <c r="A7" s="65">
        <v>43564</v>
      </c>
      <c r="B7" s="60" t="s">
        <v>16</v>
      </c>
      <c r="C7" s="67"/>
      <c r="D7" s="66"/>
      <c r="E7" s="59">
        <v>0.35</v>
      </c>
      <c r="F7" s="104"/>
      <c r="G7" s="105">
        <v>0.35</v>
      </c>
      <c r="H7" s="106"/>
      <c r="I7" s="106"/>
      <c r="J7" s="100"/>
      <c r="K7" s="103"/>
      <c r="L7" s="104"/>
      <c r="M7" s="113"/>
      <c r="N7" s="106"/>
      <c r="O7" s="106"/>
      <c r="P7" s="106"/>
      <c r="Q7" s="106"/>
      <c r="R7" s="106"/>
      <c r="S7" s="113"/>
      <c r="T7" s="104"/>
    </row>
    <row r="8" spans="1:20">
      <c r="A8" s="65">
        <v>43567</v>
      </c>
      <c r="B8" s="60" t="s">
        <v>15</v>
      </c>
      <c r="C8" s="67" t="s">
        <v>14</v>
      </c>
      <c r="D8" s="66"/>
      <c r="E8" s="59"/>
      <c r="F8" s="104"/>
      <c r="G8" s="105"/>
      <c r="H8" s="106"/>
      <c r="I8" s="106"/>
      <c r="J8" s="100"/>
      <c r="K8" s="103">
        <v>5.39</v>
      </c>
      <c r="L8" s="104"/>
      <c r="M8" s="133" t="s">
        <v>100</v>
      </c>
      <c r="N8" s="106"/>
      <c r="O8" s="106">
        <v>4.49</v>
      </c>
      <c r="P8" s="106"/>
      <c r="Q8" s="106"/>
      <c r="R8" s="106"/>
      <c r="S8" s="113"/>
      <c r="T8" s="104">
        <v>0.9</v>
      </c>
    </row>
    <row r="9" spans="1:20">
      <c r="A9" s="65">
        <v>43567</v>
      </c>
      <c r="B9" s="60" t="s">
        <v>21</v>
      </c>
      <c r="C9" s="67" t="s">
        <v>19</v>
      </c>
      <c r="D9" s="66">
        <v>637</v>
      </c>
      <c r="E9" s="59"/>
      <c r="F9" s="104"/>
      <c r="G9" s="105"/>
      <c r="H9" s="106"/>
      <c r="I9" s="106"/>
      <c r="J9" s="100"/>
      <c r="K9" s="103">
        <v>65</v>
      </c>
      <c r="L9" s="104"/>
      <c r="M9" s="133" t="s">
        <v>100</v>
      </c>
      <c r="N9" s="106"/>
      <c r="O9" s="106"/>
      <c r="P9" s="106"/>
      <c r="Q9" s="106">
        <v>65</v>
      </c>
      <c r="R9" s="106"/>
      <c r="S9" s="113"/>
      <c r="T9" s="104"/>
    </row>
    <row r="10" spans="1:20">
      <c r="A10" s="65">
        <v>43572</v>
      </c>
      <c r="B10" s="60" t="s">
        <v>20</v>
      </c>
      <c r="C10" s="67" t="s">
        <v>19</v>
      </c>
      <c r="D10" s="66">
        <v>639</v>
      </c>
      <c r="E10" s="59"/>
      <c r="F10" s="104"/>
      <c r="G10" s="105"/>
      <c r="H10" s="106"/>
      <c r="I10" s="106"/>
      <c r="J10" s="100"/>
      <c r="K10" s="103">
        <v>84.14</v>
      </c>
      <c r="L10" s="104"/>
      <c r="M10" s="134" t="s">
        <v>87</v>
      </c>
      <c r="N10" s="106"/>
      <c r="O10" s="106"/>
      <c r="R10" s="106"/>
      <c r="S10" s="106">
        <v>70.12</v>
      </c>
      <c r="T10" s="104">
        <v>14.02</v>
      </c>
    </row>
    <row r="11" spans="1:20">
      <c r="A11" s="65">
        <v>43580</v>
      </c>
      <c r="B11" s="60" t="s">
        <v>18</v>
      </c>
      <c r="C11" s="67" t="s">
        <v>17</v>
      </c>
      <c r="D11" s="66"/>
      <c r="E11" s="59">
        <v>6805</v>
      </c>
      <c r="F11" s="104"/>
      <c r="G11" s="105"/>
      <c r="H11" s="106">
        <v>6805</v>
      </c>
      <c r="I11" s="106"/>
      <c r="J11" s="100"/>
      <c r="K11" s="103"/>
      <c r="L11" s="104"/>
      <c r="M11" s="113"/>
      <c r="N11" s="106"/>
      <c r="O11" s="106"/>
      <c r="P11" s="106"/>
      <c r="Q11" s="106"/>
      <c r="R11" s="106"/>
      <c r="S11" s="113"/>
      <c r="T11" s="104"/>
    </row>
    <row r="12" spans="1:20">
      <c r="A12" s="65">
        <v>43594</v>
      </c>
      <c r="B12" s="60" t="s">
        <v>16</v>
      </c>
      <c r="C12" s="67"/>
      <c r="D12" s="66"/>
      <c r="E12" s="59">
        <v>0.36</v>
      </c>
      <c r="F12" s="104"/>
      <c r="G12" s="105">
        <v>0.36</v>
      </c>
      <c r="H12" s="106"/>
      <c r="I12" s="106"/>
      <c r="J12" s="100"/>
      <c r="K12" s="103"/>
      <c r="L12" s="104"/>
      <c r="M12" s="113"/>
      <c r="N12" s="106"/>
      <c r="O12" s="106"/>
      <c r="P12" s="106"/>
      <c r="Q12" s="106"/>
      <c r="R12" s="106"/>
      <c r="S12" s="113"/>
      <c r="T12" s="104"/>
    </row>
    <row r="13" spans="1:20">
      <c r="A13" s="65">
        <v>43598</v>
      </c>
      <c r="B13" s="60" t="s">
        <v>15</v>
      </c>
      <c r="C13" s="67" t="s">
        <v>14</v>
      </c>
      <c r="D13" s="66"/>
      <c r="E13" s="59"/>
      <c r="F13" s="104"/>
      <c r="G13" s="105"/>
      <c r="H13" s="106"/>
      <c r="I13" s="106"/>
      <c r="J13" s="100"/>
      <c r="K13" s="103">
        <v>5.39</v>
      </c>
      <c r="L13" s="104"/>
      <c r="M13" s="133" t="s">
        <v>100</v>
      </c>
      <c r="N13" s="106"/>
      <c r="O13" s="106">
        <v>4.49</v>
      </c>
      <c r="P13" s="106"/>
      <c r="Q13" s="106"/>
      <c r="R13" s="106"/>
      <c r="S13" s="113"/>
      <c r="T13" s="104">
        <v>0.9</v>
      </c>
    </row>
    <row r="14" spans="1:20">
      <c r="A14" s="65">
        <v>43626</v>
      </c>
      <c r="B14" s="60" t="s">
        <v>78</v>
      </c>
      <c r="C14" s="67" t="s">
        <v>79</v>
      </c>
      <c r="D14" s="66"/>
      <c r="E14" s="59"/>
      <c r="F14" s="104"/>
      <c r="G14" s="105"/>
      <c r="H14" s="106"/>
      <c r="I14" s="106"/>
      <c r="J14" s="100"/>
      <c r="K14" s="103">
        <v>7.5</v>
      </c>
      <c r="L14" s="104"/>
      <c r="M14" s="133" t="s">
        <v>100</v>
      </c>
      <c r="N14" s="106"/>
      <c r="O14" s="106"/>
      <c r="P14" s="106"/>
      <c r="Q14" s="106">
        <v>7.5</v>
      </c>
      <c r="R14" s="106"/>
      <c r="S14" s="113"/>
      <c r="T14" s="104"/>
    </row>
    <row r="15" spans="1:20">
      <c r="A15" s="65">
        <v>43626</v>
      </c>
      <c r="B15" s="60" t="s">
        <v>78</v>
      </c>
      <c r="C15" s="67" t="s">
        <v>80</v>
      </c>
      <c r="D15" s="66"/>
      <c r="E15" s="59">
        <v>7.5</v>
      </c>
      <c r="F15" s="104"/>
      <c r="G15" s="105">
        <v>7.5</v>
      </c>
      <c r="H15" s="106"/>
      <c r="I15" s="106"/>
      <c r="J15" s="100"/>
      <c r="K15" s="103"/>
      <c r="L15" s="104"/>
      <c r="M15" s="113"/>
      <c r="N15" s="106"/>
      <c r="O15" s="106"/>
      <c r="P15" s="106"/>
      <c r="Q15" s="106"/>
      <c r="R15" s="106"/>
      <c r="S15" s="113"/>
      <c r="T15" s="104"/>
    </row>
    <row r="16" spans="1:20">
      <c r="A16" s="65">
        <v>43626</v>
      </c>
      <c r="B16" s="60" t="s">
        <v>16</v>
      </c>
      <c r="C16" s="67"/>
      <c r="D16" s="66"/>
      <c r="E16" s="59">
        <v>0.38</v>
      </c>
      <c r="F16" s="104"/>
      <c r="G16" s="105">
        <v>0.38</v>
      </c>
      <c r="H16" s="106"/>
      <c r="I16" s="106"/>
      <c r="J16" s="100"/>
      <c r="K16" s="103"/>
      <c r="L16" s="104"/>
      <c r="M16" s="113"/>
      <c r="N16" s="106"/>
      <c r="O16" s="106"/>
      <c r="P16" s="106"/>
      <c r="Q16" s="106"/>
      <c r="R16" s="106"/>
      <c r="S16" s="113"/>
      <c r="T16" s="104"/>
    </row>
    <row r="17" spans="1:20">
      <c r="A17" s="65">
        <v>43628</v>
      </c>
      <c r="B17" s="60" t="s">
        <v>15</v>
      </c>
      <c r="C17" s="67" t="s">
        <v>14</v>
      </c>
      <c r="D17" s="66"/>
      <c r="E17" s="59"/>
      <c r="F17" s="104"/>
      <c r="G17" s="105"/>
      <c r="H17" s="106"/>
      <c r="I17" s="106"/>
      <c r="J17" s="100"/>
      <c r="K17" s="103">
        <v>5.39</v>
      </c>
      <c r="L17" s="104"/>
      <c r="M17" s="133" t="s">
        <v>100</v>
      </c>
      <c r="N17" s="106"/>
      <c r="O17" s="106">
        <v>4.49</v>
      </c>
      <c r="P17" s="106"/>
      <c r="Q17" s="106"/>
      <c r="R17" s="106"/>
      <c r="S17" s="113"/>
      <c r="T17" s="104">
        <v>0.9</v>
      </c>
    </row>
    <row r="18" spans="1:20">
      <c r="A18" s="65">
        <v>43642</v>
      </c>
      <c r="B18" s="60" t="s">
        <v>81</v>
      </c>
      <c r="C18" s="67" t="s">
        <v>19</v>
      </c>
      <c r="D18" s="66">
        <v>638</v>
      </c>
      <c r="E18" s="59"/>
      <c r="F18" s="104"/>
      <c r="G18" s="105"/>
      <c r="H18" s="106"/>
      <c r="I18" s="106"/>
      <c r="J18" s="100"/>
      <c r="K18" s="103">
        <v>165.2</v>
      </c>
      <c r="L18" s="104"/>
      <c r="M18" s="133" t="s">
        <v>100</v>
      </c>
      <c r="N18" s="106">
        <v>165.2</v>
      </c>
      <c r="O18" s="106"/>
      <c r="P18" s="106"/>
      <c r="Q18" s="106"/>
      <c r="R18" s="106"/>
      <c r="S18" s="113"/>
      <c r="T18" s="104"/>
    </row>
    <row r="19" spans="1:20">
      <c r="A19" s="65"/>
      <c r="B19" s="60"/>
      <c r="C19" s="67"/>
      <c r="D19" s="66"/>
      <c r="E19" s="59"/>
      <c r="F19" s="104"/>
      <c r="G19" s="105"/>
      <c r="H19" s="106"/>
      <c r="I19" s="106"/>
      <c r="J19" s="100"/>
      <c r="K19" s="103"/>
      <c r="L19" s="104"/>
      <c r="M19" s="113"/>
      <c r="N19" s="106"/>
      <c r="O19" s="106"/>
      <c r="P19" s="106"/>
      <c r="Q19" s="106"/>
      <c r="R19" s="106"/>
      <c r="S19" s="113"/>
      <c r="T19" s="104"/>
    </row>
    <row r="20" spans="1:20">
      <c r="A20" s="65"/>
      <c r="B20" s="60"/>
      <c r="C20" s="67"/>
      <c r="D20" s="66"/>
      <c r="E20" s="59"/>
      <c r="F20" s="104"/>
      <c r="G20" s="105"/>
      <c r="H20" s="106"/>
      <c r="I20" s="106"/>
      <c r="J20" s="100"/>
      <c r="K20" s="103"/>
      <c r="L20" s="104"/>
      <c r="M20" s="113"/>
      <c r="N20" s="106"/>
      <c r="O20" s="106"/>
      <c r="P20" s="106"/>
      <c r="Q20" s="106"/>
      <c r="R20" s="106"/>
      <c r="S20" s="113"/>
      <c r="T20" s="104"/>
    </row>
    <row r="21" spans="1:20">
      <c r="A21" s="65"/>
      <c r="B21" s="60"/>
      <c r="C21" s="63"/>
      <c r="D21" s="62"/>
      <c r="E21" s="59"/>
      <c r="F21" s="104"/>
      <c r="G21" s="105"/>
      <c r="H21" s="106"/>
      <c r="I21" s="106"/>
      <c r="J21" s="100"/>
      <c r="K21" s="103"/>
      <c r="L21" s="104"/>
      <c r="M21" s="113"/>
      <c r="N21" s="106"/>
      <c r="O21" s="106"/>
      <c r="P21" s="106"/>
      <c r="Q21" s="106"/>
      <c r="R21" s="106"/>
      <c r="S21" s="113"/>
      <c r="T21" s="104"/>
    </row>
    <row r="22" spans="1:20">
      <c r="A22" s="65"/>
      <c r="B22" s="60"/>
      <c r="C22" s="63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4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56"/>
      <c r="B30" s="51"/>
      <c r="C30" s="55"/>
      <c r="D30" s="54"/>
      <c r="E30" s="53"/>
      <c r="F30" s="48"/>
      <c r="G30" s="52"/>
      <c r="H30" s="49"/>
      <c r="I30" s="49"/>
      <c r="J30" s="51"/>
      <c r="K30" s="50"/>
      <c r="L30" s="48"/>
      <c r="M30" s="115"/>
      <c r="N30" s="49"/>
      <c r="O30" s="49"/>
      <c r="P30" s="49"/>
      <c r="Q30" s="49"/>
      <c r="R30" s="49"/>
      <c r="S30" s="115"/>
      <c r="T30" s="48"/>
    </row>
    <row r="31" spans="1:20">
      <c r="A31" s="47">
        <v>43646</v>
      </c>
      <c r="B31" s="46" t="s">
        <v>70</v>
      </c>
      <c r="C31" s="45"/>
      <c r="D31" s="44"/>
      <c r="E31" s="43">
        <f>SUM(E4:E30)</f>
        <v>9185.81</v>
      </c>
      <c r="F31" s="42">
        <f>SUM(F4:F30)</f>
        <v>8749.5300000000007</v>
      </c>
      <c r="G31" s="41">
        <f>SUM(G5:G30)</f>
        <v>8.5900000000000016</v>
      </c>
      <c r="H31" s="38">
        <f t="shared" ref="H31:T31" si="0">SUM(H5:H30)</f>
        <v>6805</v>
      </c>
      <c r="I31" s="38">
        <f t="shared" si="0"/>
        <v>0</v>
      </c>
      <c r="J31" s="40">
        <f t="shared" si="0"/>
        <v>0</v>
      </c>
      <c r="K31" s="39">
        <f t="shared" si="0"/>
        <v>1376.0000000000005</v>
      </c>
      <c r="L31" s="37">
        <f t="shared" si="0"/>
        <v>0</v>
      </c>
      <c r="M31" s="128"/>
      <c r="N31" s="38">
        <f t="shared" si="0"/>
        <v>165.2</v>
      </c>
      <c r="O31" s="38">
        <f t="shared" si="0"/>
        <v>23.46</v>
      </c>
      <c r="P31" s="38">
        <f t="shared" si="0"/>
        <v>0</v>
      </c>
      <c r="Q31" s="38">
        <f t="shared" si="0"/>
        <v>72.5</v>
      </c>
      <c r="R31" s="38">
        <f t="shared" si="0"/>
        <v>0</v>
      </c>
      <c r="S31" s="38">
        <f t="shared" si="0"/>
        <v>1096.1199999999999</v>
      </c>
      <c r="T31" s="37">
        <f t="shared" si="0"/>
        <v>18.719999999999995</v>
      </c>
    </row>
    <row r="32" spans="1:20" ht="15.75" thickBot="1">
      <c r="A32" s="36">
        <v>43646</v>
      </c>
      <c r="B32" s="35" t="s">
        <v>71</v>
      </c>
      <c r="C32" s="34"/>
      <c r="D32" s="33"/>
      <c r="E32" s="32">
        <f>K31</f>
        <v>1376.0000000000005</v>
      </c>
      <c r="F32" s="31">
        <f>L31</f>
        <v>0</v>
      </c>
      <c r="G32" s="30"/>
      <c r="H32" s="29"/>
      <c r="I32" s="29"/>
      <c r="J32" s="28"/>
      <c r="K32" s="30">
        <f>SUM(K4:K30)</f>
        <v>1376.0000000000005</v>
      </c>
      <c r="L32" s="28"/>
      <c r="M32" s="29"/>
      <c r="N32" s="30"/>
      <c r="O32" s="29"/>
      <c r="P32" s="29"/>
      <c r="Q32" s="29"/>
      <c r="R32" s="29"/>
      <c r="S32" s="29"/>
      <c r="T32" s="28"/>
    </row>
    <row r="33" spans="1:20" ht="15.75" thickBot="1">
      <c r="A33" s="27">
        <v>43646</v>
      </c>
      <c r="B33" s="24" t="s">
        <v>13</v>
      </c>
      <c r="C33" s="26" t="s">
        <v>12</v>
      </c>
      <c r="D33" s="25" t="s">
        <v>12</v>
      </c>
      <c r="E33" s="23">
        <f>E31-E32</f>
        <v>7809.8099999999995</v>
      </c>
      <c r="F33" s="21">
        <f>F31-F32</f>
        <v>8749.5300000000007</v>
      </c>
      <c r="G33" s="24">
        <f t="shared" ref="G33:L33" si="1">G31+G4</f>
        <v>8.5900000000000016</v>
      </c>
      <c r="H33" s="22">
        <f t="shared" si="1"/>
        <v>6805</v>
      </c>
      <c r="I33" s="22">
        <f t="shared" si="1"/>
        <v>0</v>
      </c>
      <c r="J33" s="24">
        <f t="shared" si="1"/>
        <v>0</v>
      </c>
      <c r="K33" s="23">
        <f t="shared" si="1"/>
        <v>1376.0000000000005</v>
      </c>
      <c r="L33" s="21">
        <f t="shared" si="1"/>
        <v>0</v>
      </c>
      <c r="M33" s="129"/>
      <c r="N33" s="22">
        <f t="shared" ref="N33:T33" si="2">N31+N4</f>
        <v>165.2</v>
      </c>
      <c r="O33" s="22">
        <f t="shared" si="2"/>
        <v>23.46</v>
      </c>
      <c r="P33" s="22">
        <f t="shared" si="2"/>
        <v>0</v>
      </c>
      <c r="Q33" s="22">
        <f t="shared" si="2"/>
        <v>72.5</v>
      </c>
      <c r="R33" s="22">
        <f t="shared" si="2"/>
        <v>0</v>
      </c>
      <c r="S33" s="22">
        <f t="shared" si="2"/>
        <v>1096.1199999999999</v>
      </c>
      <c r="T33" s="21">
        <f t="shared" si="2"/>
        <v>18.719999999999995</v>
      </c>
    </row>
    <row r="34" spans="1:20" ht="15.75" thickTop="1">
      <c r="A34" s="11"/>
      <c r="B34" s="8"/>
      <c r="C34" s="14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>
      <c r="A35" s="20"/>
      <c r="C35" s="19"/>
      <c r="D35" s="18"/>
      <c r="E35" s="8" t="s">
        <v>11</v>
      </c>
      <c r="F35" s="17"/>
      <c r="G35" s="16">
        <f>SUM(G33:J33)</f>
        <v>6813.59</v>
      </c>
      <c r="H35" s="16"/>
      <c r="I35" s="16"/>
      <c r="J35" s="16"/>
      <c r="K35" s="8" t="s">
        <v>10</v>
      </c>
      <c r="L35" s="17"/>
      <c r="M35" s="17"/>
      <c r="N35" s="16">
        <f>SUM(N33:T33)</f>
        <v>1375.9999999999998</v>
      </c>
      <c r="P35" s="16"/>
      <c r="Q35" s="16"/>
      <c r="R35" s="16"/>
      <c r="S35" s="16"/>
      <c r="T35" s="16"/>
    </row>
    <row r="36" spans="1:20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11"/>
      <c r="B37" s="8" t="s">
        <v>9</v>
      </c>
      <c r="C37" s="5"/>
      <c r="D37" s="14"/>
      <c r="E37" s="8">
        <f>SUM(E4:F4)</f>
        <v>11121.75</v>
      </c>
      <c r="F37" s="8"/>
      <c r="G37" s="1" t="s">
        <v>8</v>
      </c>
      <c r="H37" s="10"/>
      <c r="I37" s="2"/>
      <c r="K37" s="1">
        <v>7809.81</v>
      </c>
      <c r="L37" s="9" t="s">
        <v>5</v>
      </c>
      <c r="M37" s="9"/>
      <c r="N37" s="8"/>
      <c r="O37" s="8"/>
      <c r="P37" s="8"/>
      <c r="Q37" s="8"/>
      <c r="R37" s="8"/>
      <c r="S37" s="8"/>
      <c r="T37" s="8"/>
    </row>
    <row r="38" spans="1:20">
      <c r="A38" s="11"/>
      <c r="B38" s="4" t="s">
        <v>7</v>
      </c>
      <c r="C38" s="5"/>
      <c r="D38" s="14"/>
      <c r="E38" s="13">
        <f>G35</f>
        <v>6813.59</v>
      </c>
      <c r="F38" s="8"/>
      <c r="G38" s="1" t="s">
        <v>6</v>
      </c>
      <c r="H38" s="10"/>
      <c r="I38" s="2"/>
      <c r="K38" s="116">
        <v>8749.5300000000007</v>
      </c>
      <c r="L38" s="9" t="s">
        <v>5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/>
      <c r="C39" s="5"/>
      <c r="E39" s="7">
        <f>SUM(E37:E38)</f>
        <v>17935.34</v>
      </c>
      <c r="H39" s="10"/>
      <c r="I39" s="2"/>
      <c r="K39" s="7">
        <f>SUM(K37:K38)</f>
        <v>16559.34</v>
      </c>
      <c r="N39" s="8"/>
      <c r="O39" s="8"/>
      <c r="P39" s="8"/>
      <c r="Q39" s="8"/>
      <c r="R39" s="8"/>
      <c r="S39" s="8"/>
      <c r="T39" s="8"/>
    </row>
    <row r="40" spans="1:20">
      <c r="B40" s="4" t="s">
        <v>4</v>
      </c>
      <c r="C40" s="5"/>
      <c r="E40" s="124">
        <f>-(N35)</f>
        <v>-1375.9999999999998</v>
      </c>
      <c r="G40" s="1" t="s">
        <v>3</v>
      </c>
      <c r="K40" s="1">
        <v>0</v>
      </c>
      <c r="L40" s="9" t="s">
        <v>2</v>
      </c>
      <c r="M40" s="9"/>
    </row>
    <row r="41" spans="1:20" ht="15.75" thickBot="1">
      <c r="B41" s="8" t="s">
        <v>1</v>
      </c>
      <c r="C41" s="5"/>
      <c r="E41" s="6">
        <f>SUM(E39:E40)</f>
        <v>16559.34</v>
      </c>
      <c r="G41" s="7" t="s">
        <v>0</v>
      </c>
      <c r="K41" s="6">
        <f>SUM(K39:K40)</f>
        <v>16559.34</v>
      </c>
    </row>
    <row r="42" spans="1:20" ht="15.75" thickTop="1">
      <c r="B42" s="4"/>
      <c r="C42" s="5"/>
    </row>
    <row r="43" spans="1:20">
      <c r="B43" s="4"/>
    </row>
  </sheetData>
  <mergeCells count="13">
    <mergeCell ref="Q2:Q3"/>
    <mergeCell ref="R2:R3"/>
    <mergeCell ref="T2:T3"/>
    <mergeCell ref="E2:F2"/>
    <mergeCell ref="G2:G3"/>
    <mergeCell ref="H2:H3"/>
    <mergeCell ref="I2:I3"/>
    <mergeCell ref="J2:J3"/>
    <mergeCell ref="K2:L2"/>
    <mergeCell ref="N2:N3"/>
    <mergeCell ref="O2:O3"/>
    <mergeCell ref="P2:P3"/>
    <mergeCell ref="S2:S3"/>
  </mergeCells>
  <pageMargins left="0.7" right="0.7" top="0.75" bottom="0.75" header="0.3" footer="0.3"/>
  <pageSetup paperSize="9" scale="67" orientation="landscape" r:id="rId1"/>
  <ignoredErrors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397B-BB0D-4F83-B067-26400D148B14}">
  <dimension ref="A1:T45"/>
  <sheetViews>
    <sheetView zoomScale="80" zoomScaleNormal="80" workbookViewId="0">
      <selection activeCell="O14" sqref="O14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5.85546875" style="1" customWidth="1"/>
    <col min="14" max="14" width="10.5703125" style="1" customWidth="1"/>
    <col min="15" max="18" width="8.5703125" style="1" customWidth="1"/>
    <col min="19" max="19" width="11.140625" style="1" customWidth="1"/>
    <col min="20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59" t="s">
        <v>40</v>
      </c>
      <c r="F2" s="160"/>
      <c r="G2" s="161" t="s">
        <v>39</v>
      </c>
      <c r="H2" s="155" t="s">
        <v>18</v>
      </c>
      <c r="I2" s="155" t="s">
        <v>109</v>
      </c>
      <c r="J2" s="163" t="s">
        <v>32</v>
      </c>
      <c r="K2" s="159" t="s">
        <v>38</v>
      </c>
      <c r="L2" s="160"/>
      <c r="M2" s="126"/>
      <c r="N2" s="155" t="s">
        <v>37</v>
      </c>
      <c r="O2" s="155" t="s">
        <v>36</v>
      </c>
      <c r="P2" s="155" t="s">
        <v>35</v>
      </c>
      <c r="Q2" s="155" t="s">
        <v>34</v>
      </c>
      <c r="R2" s="155" t="s">
        <v>33</v>
      </c>
      <c r="S2" s="165" t="s">
        <v>69</v>
      </c>
      <c r="T2" s="157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62"/>
      <c r="H3" s="156"/>
      <c r="I3" s="156"/>
      <c r="J3" s="164"/>
      <c r="K3" s="89" t="s">
        <v>27</v>
      </c>
      <c r="L3" s="90" t="s">
        <v>26</v>
      </c>
      <c r="M3" s="127" t="s">
        <v>101</v>
      </c>
      <c r="N3" s="156"/>
      <c r="O3" s="156"/>
      <c r="P3" s="156"/>
      <c r="Q3" s="156"/>
      <c r="R3" s="156"/>
      <c r="S3" s="166"/>
      <c r="T3" s="158"/>
    </row>
    <row r="4" spans="1:20">
      <c r="A4" s="80">
        <v>43647</v>
      </c>
      <c r="B4" s="76" t="s">
        <v>25</v>
      </c>
      <c r="C4" s="79"/>
      <c r="D4" s="78" t="s">
        <v>24</v>
      </c>
      <c r="E4" s="75">
        <f>'Apr-June 2019'!E33</f>
        <v>7809.8099999999995</v>
      </c>
      <c r="F4" s="73">
        <f>'Apr-June 2019'!F33</f>
        <v>8749.5300000000007</v>
      </c>
      <c r="G4" s="77">
        <f>'Apr-June 2019'!G33</f>
        <v>8.5900000000000016</v>
      </c>
      <c r="H4" s="74">
        <f>'Apr-June 2019'!H33</f>
        <v>6805</v>
      </c>
      <c r="I4" s="74">
        <f>'Apr-June 2019'!I33</f>
        <v>0</v>
      </c>
      <c r="J4" s="76">
        <f>'Apr-June 2019'!J33</f>
        <v>0</v>
      </c>
      <c r="K4" s="75">
        <f>'Apr-June 2019'!K33</f>
        <v>1376.0000000000005</v>
      </c>
      <c r="L4" s="73">
        <f>'Apr-June 2019'!L33</f>
        <v>0</v>
      </c>
      <c r="M4" s="123"/>
      <c r="N4" s="74">
        <f>'Apr-June 2019'!N33</f>
        <v>165.2</v>
      </c>
      <c r="O4" s="74">
        <f>'Apr-June 2019'!O33</f>
        <v>23.46</v>
      </c>
      <c r="P4" s="74">
        <f>'Apr-June 2019'!P33</f>
        <v>0</v>
      </c>
      <c r="Q4" s="74">
        <f>'Apr-June 2019'!Q33</f>
        <v>72.5</v>
      </c>
      <c r="R4" s="74">
        <f>'Apr-June 2019'!R33</f>
        <v>0</v>
      </c>
      <c r="S4" s="111">
        <f>'Apr-June 2019'!S33</f>
        <v>1096.1199999999999</v>
      </c>
      <c r="T4" s="73">
        <f>'Apr-June 2019'!T33</f>
        <v>18.719999999999995</v>
      </c>
    </row>
    <row r="5" spans="1:20">
      <c r="A5" s="72">
        <v>43655</v>
      </c>
      <c r="B5" s="69" t="s">
        <v>16</v>
      </c>
      <c r="C5" s="71"/>
      <c r="D5" s="70"/>
      <c r="E5" s="95">
        <v>0.35</v>
      </c>
      <c r="F5" s="96"/>
      <c r="G5" s="97">
        <v>0.35</v>
      </c>
      <c r="H5" s="98"/>
      <c r="I5" s="98"/>
      <c r="J5" s="92"/>
      <c r="K5" s="68"/>
      <c r="L5" s="96"/>
      <c r="M5" s="112"/>
      <c r="N5" s="98"/>
      <c r="O5" s="98"/>
      <c r="P5" s="98"/>
      <c r="Q5" s="98"/>
      <c r="R5" s="98"/>
      <c r="S5" s="112"/>
      <c r="T5" s="96"/>
    </row>
    <row r="6" spans="1:20">
      <c r="A6" s="72">
        <v>43658</v>
      </c>
      <c r="B6" s="69" t="s">
        <v>15</v>
      </c>
      <c r="C6" s="71" t="s">
        <v>14</v>
      </c>
      <c r="D6" s="70"/>
      <c r="E6" s="95"/>
      <c r="F6" s="96"/>
      <c r="G6" s="97"/>
      <c r="H6" s="98"/>
      <c r="I6" s="98"/>
      <c r="J6" s="92"/>
      <c r="K6" s="68">
        <v>5.39</v>
      </c>
      <c r="L6" s="96"/>
      <c r="M6" s="133" t="s">
        <v>100</v>
      </c>
      <c r="N6" s="98"/>
      <c r="O6" s="98">
        <v>4.49</v>
      </c>
      <c r="P6" s="98"/>
      <c r="Q6" s="98"/>
      <c r="R6" s="98"/>
      <c r="S6" s="112"/>
      <c r="T6" s="96">
        <v>0.9</v>
      </c>
    </row>
    <row r="7" spans="1:20">
      <c r="A7" s="65">
        <v>43661</v>
      </c>
      <c r="B7" s="60" t="s">
        <v>91</v>
      </c>
      <c r="C7" s="131" t="s">
        <v>92</v>
      </c>
      <c r="D7" s="62"/>
      <c r="E7" s="103"/>
      <c r="F7" s="104"/>
      <c r="G7" s="105"/>
      <c r="H7" s="106"/>
      <c r="I7" s="106"/>
      <c r="J7" s="100"/>
      <c r="K7" s="59">
        <v>41.2</v>
      </c>
      <c r="L7" s="104"/>
      <c r="M7" s="133" t="s">
        <v>100</v>
      </c>
      <c r="N7" s="106">
        <v>41.2</v>
      </c>
      <c r="O7" s="106"/>
      <c r="P7" s="106"/>
      <c r="Q7" s="106"/>
      <c r="R7" s="106"/>
      <c r="S7" s="113"/>
      <c r="T7" s="104"/>
    </row>
    <row r="8" spans="1:20">
      <c r="A8" s="65">
        <v>43664</v>
      </c>
      <c r="B8" s="60" t="s">
        <v>93</v>
      </c>
      <c r="C8" s="67" t="s">
        <v>19</v>
      </c>
      <c r="D8" s="62">
        <v>646</v>
      </c>
      <c r="E8" s="103"/>
      <c r="F8" s="104"/>
      <c r="G8" s="105"/>
      <c r="H8" s="106"/>
      <c r="I8" s="106"/>
      <c r="J8" s="100"/>
      <c r="K8" s="59">
        <v>663.45</v>
      </c>
      <c r="L8" s="104"/>
      <c r="M8" s="133" t="s">
        <v>100</v>
      </c>
      <c r="N8" s="106">
        <v>571.36</v>
      </c>
      <c r="O8" s="106">
        <v>92.09</v>
      </c>
      <c r="P8" s="106"/>
      <c r="Q8" s="106"/>
      <c r="R8" s="106"/>
      <c r="S8" s="113"/>
      <c r="T8" s="104"/>
    </row>
    <row r="9" spans="1:20">
      <c r="A9" s="65">
        <v>43672</v>
      </c>
      <c r="B9" s="60" t="s">
        <v>94</v>
      </c>
      <c r="C9" s="67" t="s">
        <v>19</v>
      </c>
      <c r="D9" s="62">
        <v>647</v>
      </c>
      <c r="E9" s="103"/>
      <c r="F9" s="104"/>
      <c r="G9" s="105"/>
      <c r="H9" s="106"/>
      <c r="I9" s="106"/>
      <c r="J9" s="100"/>
      <c r="K9" s="59">
        <v>187</v>
      </c>
      <c r="L9" s="104"/>
      <c r="M9" s="133" t="s">
        <v>100</v>
      </c>
      <c r="N9" s="106"/>
      <c r="O9" s="106"/>
      <c r="P9" s="106"/>
      <c r="Q9" s="106"/>
      <c r="R9" s="106"/>
      <c r="S9" s="113">
        <v>187</v>
      </c>
      <c r="T9" s="104"/>
    </row>
    <row r="10" spans="1:20">
      <c r="A10" s="65">
        <v>43675</v>
      </c>
      <c r="B10" s="60" t="s">
        <v>95</v>
      </c>
      <c r="C10" s="67" t="s">
        <v>19</v>
      </c>
      <c r="D10" s="62">
        <v>641</v>
      </c>
      <c r="E10" s="103"/>
      <c r="F10" s="104"/>
      <c r="G10" s="105"/>
      <c r="H10" s="106"/>
      <c r="I10" s="106"/>
      <c r="J10" s="100"/>
      <c r="K10" s="59">
        <v>331.56</v>
      </c>
      <c r="L10" s="104"/>
      <c r="M10" s="133" t="s">
        <v>100</v>
      </c>
      <c r="N10" s="106"/>
      <c r="O10" s="106">
        <v>331.56</v>
      </c>
      <c r="P10" s="106"/>
      <c r="Q10" s="106"/>
      <c r="R10" s="106"/>
      <c r="S10" s="113"/>
      <c r="T10" s="104"/>
    </row>
    <row r="11" spans="1:20">
      <c r="A11" s="99">
        <v>43683</v>
      </c>
      <c r="B11" s="100" t="s">
        <v>125</v>
      </c>
      <c r="C11" s="101" t="s">
        <v>19</v>
      </c>
      <c r="D11" s="135">
        <v>643</v>
      </c>
      <c r="E11" s="103"/>
      <c r="F11" s="104"/>
      <c r="G11" s="105"/>
      <c r="H11" s="106"/>
      <c r="I11" s="106"/>
      <c r="J11" s="100"/>
      <c r="K11" s="103">
        <v>50</v>
      </c>
      <c r="L11" s="104"/>
      <c r="M11" s="133" t="s">
        <v>100</v>
      </c>
      <c r="N11" s="106"/>
      <c r="O11" s="106"/>
      <c r="P11" s="106"/>
      <c r="Q11" s="106"/>
      <c r="R11" s="106"/>
      <c r="S11" s="113">
        <v>50</v>
      </c>
      <c r="T11" s="104"/>
    </row>
    <row r="12" spans="1:20">
      <c r="A12" s="99">
        <v>43686</v>
      </c>
      <c r="B12" s="100" t="s">
        <v>16</v>
      </c>
      <c r="C12" s="101"/>
      <c r="D12" s="135"/>
      <c r="E12" s="103">
        <v>0.37</v>
      </c>
      <c r="F12" s="104"/>
      <c r="G12" s="105">
        <v>0.37</v>
      </c>
      <c r="H12" s="106"/>
      <c r="I12" s="106"/>
      <c r="J12" s="100"/>
      <c r="K12" s="103"/>
      <c r="L12" s="104"/>
      <c r="M12" s="133" t="s">
        <v>100</v>
      </c>
      <c r="N12" s="106"/>
      <c r="O12" s="106"/>
      <c r="P12" s="106"/>
      <c r="Q12" s="106"/>
      <c r="R12" s="106"/>
      <c r="S12" s="113"/>
      <c r="T12" s="104"/>
    </row>
    <row r="13" spans="1:20">
      <c r="A13" s="99">
        <v>43689</v>
      </c>
      <c r="B13" s="100" t="s">
        <v>15</v>
      </c>
      <c r="C13" s="101" t="s">
        <v>14</v>
      </c>
      <c r="D13" s="135"/>
      <c r="E13" s="103"/>
      <c r="F13" s="104"/>
      <c r="G13" s="105"/>
      <c r="H13" s="106"/>
      <c r="I13" s="106"/>
      <c r="J13" s="100"/>
      <c r="K13" s="103">
        <v>5.39</v>
      </c>
      <c r="L13" s="104"/>
      <c r="M13" s="133" t="s">
        <v>100</v>
      </c>
      <c r="N13" s="106"/>
      <c r="O13" s="106">
        <v>4.49</v>
      </c>
      <c r="P13" s="106"/>
      <c r="Q13" s="106"/>
      <c r="R13" s="106"/>
      <c r="S13" s="113"/>
      <c r="T13" s="104">
        <v>0.9</v>
      </c>
    </row>
    <row r="14" spans="1:20">
      <c r="A14" s="99">
        <v>43689</v>
      </c>
      <c r="B14" s="100" t="s">
        <v>106</v>
      </c>
      <c r="C14" s="101" t="s">
        <v>19</v>
      </c>
      <c r="D14" s="135">
        <v>640</v>
      </c>
      <c r="E14" s="103"/>
      <c r="F14" s="104"/>
      <c r="G14" s="105"/>
      <c r="H14" s="106"/>
      <c r="I14" s="106"/>
      <c r="J14" s="100"/>
      <c r="K14" s="103">
        <v>132</v>
      </c>
      <c r="L14" s="104"/>
      <c r="M14" s="133" t="s">
        <v>100</v>
      </c>
      <c r="N14" s="106"/>
      <c r="O14" s="106">
        <v>110</v>
      </c>
      <c r="P14" s="106"/>
      <c r="Q14" s="106"/>
      <c r="R14" s="106"/>
      <c r="S14" s="113"/>
      <c r="T14" s="104">
        <v>22</v>
      </c>
    </row>
    <row r="15" spans="1:20">
      <c r="A15" s="65">
        <v>43691</v>
      </c>
      <c r="B15" s="60" t="s">
        <v>124</v>
      </c>
      <c r="C15" s="67" t="s">
        <v>19</v>
      </c>
      <c r="D15" s="62">
        <v>644</v>
      </c>
      <c r="E15" s="59"/>
      <c r="F15" s="57"/>
      <c r="G15" s="61"/>
      <c r="H15" s="58"/>
      <c r="I15" s="58"/>
      <c r="J15" s="60"/>
      <c r="K15" s="59">
        <v>50</v>
      </c>
      <c r="L15" s="57"/>
      <c r="M15" s="133" t="s">
        <v>100</v>
      </c>
      <c r="N15" s="58"/>
      <c r="O15" s="58"/>
      <c r="P15" s="58"/>
      <c r="Q15" s="58"/>
      <c r="R15" s="58"/>
      <c r="S15" s="114">
        <v>50</v>
      </c>
      <c r="T15" s="57"/>
    </row>
    <row r="16" spans="1:20">
      <c r="A16" s="65">
        <v>43696</v>
      </c>
      <c r="B16" s="60" t="s">
        <v>113</v>
      </c>
      <c r="C16" s="63" t="s">
        <v>19</v>
      </c>
      <c r="D16" s="62">
        <v>649</v>
      </c>
      <c r="E16" s="59"/>
      <c r="F16" s="57"/>
      <c r="G16" s="61"/>
      <c r="H16" s="58"/>
      <c r="I16" s="58"/>
      <c r="J16" s="60"/>
      <c r="K16" s="59">
        <v>408</v>
      </c>
      <c r="L16" s="57"/>
      <c r="M16" s="133" t="s">
        <v>100</v>
      </c>
      <c r="N16" s="58"/>
      <c r="O16" s="58"/>
      <c r="P16" s="58"/>
      <c r="Q16" s="58"/>
      <c r="R16" s="58"/>
      <c r="S16" s="114">
        <v>408</v>
      </c>
      <c r="T16" s="57"/>
    </row>
    <row r="17" spans="1:20">
      <c r="A17" s="65">
        <v>43700</v>
      </c>
      <c r="B17" s="60" t="s">
        <v>107</v>
      </c>
      <c r="C17" s="67" t="s">
        <v>19</v>
      </c>
      <c r="D17" s="62">
        <v>642</v>
      </c>
      <c r="E17" s="59"/>
      <c r="F17" s="57"/>
      <c r="G17" s="61"/>
      <c r="H17" s="58"/>
      <c r="I17" s="58"/>
      <c r="J17" s="60"/>
      <c r="K17" s="59">
        <v>100</v>
      </c>
      <c r="L17" s="57"/>
      <c r="M17" s="133" t="s">
        <v>100</v>
      </c>
      <c r="N17" s="58"/>
      <c r="O17" s="58"/>
      <c r="P17" s="58"/>
      <c r="Q17" s="58"/>
      <c r="R17" s="58"/>
      <c r="S17" s="114">
        <v>100</v>
      </c>
      <c r="T17" s="57"/>
    </row>
    <row r="18" spans="1:20">
      <c r="A18" s="65">
        <v>43706</v>
      </c>
      <c r="B18" s="60" t="s">
        <v>93</v>
      </c>
      <c r="C18" s="67" t="s">
        <v>19</v>
      </c>
      <c r="D18" s="62">
        <v>648</v>
      </c>
      <c r="E18" s="59"/>
      <c r="F18" s="57"/>
      <c r="G18" s="61"/>
      <c r="H18" s="58"/>
      <c r="I18" s="58"/>
      <c r="J18" s="60"/>
      <c r="K18" s="59">
        <v>766.34</v>
      </c>
      <c r="L18" s="57"/>
      <c r="M18" s="133" t="s">
        <v>100</v>
      </c>
      <c r="N18" s="58">
        <v>733.47</v>
      </c>
      <c r="O18" s="58">
        <v>32.869999999999997</v>
      </c>
      <c r="P18" s="58"/>
      <c r="Q18" s="58"/>
      <c r="R18" s="58"/>
      <c r="S18" s="114"/>
      <c r="T18" s="57"/>
    </row>
    <row r="19" spans="1:20">
      <c r="A19" s="65">
        <v>43710</v>
      </c>
      <c r="B19" s="60" t="s">
        <v>108</v>
      </c>
      <c r="C19" s="67"/>
      <c r="D19" s="62"/>
      <c r="E19" s="59">
        <v>132.19999999999999</v>
      </c>
      <c r="F19" s="57"/>
      <c r="G19" s="61"/>
      <c r="H19" s="58"/>
      <c r="I19" s="58">
        <v>132.19999999999999</v>
      </c>
      <c r="J19" s="60"/>
      <c r="K19" s="59"/>
      <c r="L19" s="57"/>
      <c r="M19" s="133" t="s">
        <v>100</v>
      </c>
      <c r="N19" s="58"/>
      <c r="O19" s="58"/>
      <c r="P19" s="58"/>
      <c r="Q19" s="58"/>
      <c r="R19" s="58"/>
      <c r="S19" s="114"/>
      <c r="T19" s="57"/>
    </row>
    <row r="20" spans="1:20">
      <c r="A20" s="65">
        <v>43717</v>
      </c>
      <c r="B20" s="60" t="s">
        <v>16</v>
      </c>
      <c r="C20" s="67"/>
      <c r="D20" s="62"/>
      <c r="E20" s="59">
        <v>0.37</v>
      </c>
      <c r="F20" s="57"/>
      <c r="G20" s="61">
        <v>0.37</v>
      </c>
      <c r="H20" s="58"/>
      <c r="I20" s="58"/>
      <c r="J20" s="60"/>
      <c r="K20" s="59"/>
      <c r="L20" s="57"/>
      <c r="M20" s="133" t="s">
        <v>100</v>
      </c>
      <c r="N20" s="58"/>
      <c r="O20" s="58"/>
      <c r="P20" s="58"/>
      <c r="Q20" s="58"/>
      <c r="R20" s="58"/>
      <c r="S20" s="114"/>
      <c r="T20" s="57"/>
    </row>
    <row r="21" spans="1:20">
      <c r="A21" s="65">
        <v>43719</v>
      </c>
      <c r="B21" s="60" t="s">
        <v>112</v>
      </c>
      <c r="C21" s="67" t="s">
        <v>19</v>
      </c>
      <c r="D21" s="62">
        <v>653</v>
      </c>
      <c r="E21" s="59"/>
      <c r="F21" s="57"/>
      <c r="G21" s="61"/>
      <c r="H21" s="58"/>
      <c r="I21" s="58"/>
      <c r="J21" s="60"/>
      <c r="K21" s="59">
        <v>94.8</v>
      </c>
      <c r="L21" s="57"/>
      <c r="M21" s="113"/>
      <c r="N21" s="58"/>
      <c r="O21" s="58"/>
      <c r="P21" s="58"/>
      <c r="Q21" s="58">
        <v>79</v>
      </c>
      <c r="R21" s="58"/>
      <c r="S21" s="114"/>
      <c r="T21" s="57">
        <v>15.8</v>
      </c>
    </row>
    <row r="22" spans="1:20">
      <c r="A22" s="65">
        <v>43719</v>
      </c>
      <c r="B22" s="60" t="s">
        <v>110</v>
      </c>
      <c r="C22" s="67" t="s">
        <v>19</v>
      </c>
      <c r="D22" s="62">
        <v>654</v>
      </c>
      <c r="E22" s="59"/>
      <c r="F22" s="57"/>
      <c r="G22" s="61"/>
      <c r="H22" s="58"/>
      <c r="I22" s="58"/>
      <c r="J22" s="60"/>
      <c r="K22" s="59">
        <v>78</v>
      </c>
      <c r="L22" s="57"/>
      <c r="M22" s="113"/>
      <c r="N22" s="58"/>
      <c r="O22" s="58"/>
      <c r="P22" s="58"/>
      <c r="Q22" s="58"/>
      <c r="R22" s="58"/>
      <c r="S22" s="114">
        <v>65</v>
      </c>
      <c r="T22" s="57">
        <v>13</v>
      </c>
    </row>
    <row r="23" spans="1:20">
      <c r="A23" s="65">
        <v>43720</v>
      </c>
      <c r="B23" s="60" t="s">
        <v>15</v>
      </c>
      <c r="C23" s="67" t="s">
        <v>14</v>
      </c>
      <c r="D23" s="62"/>
      <c r="E23" s="59"/>
      <c r="F23" s="57"/>
      <c r="G23" s="61"/>
      <c r="H23" s="58"/>
      <c r="I23" s="58"/>
      <c r="J23" s="60"/>
      <c r="K23" s="59">
        <v>5.39</v>
      </c>
      <c r="L23" s="57"/>
      <c r="M23" s="133" t="s">
        <v>100</v>
      </c>
      <c r="N23" s="58"/>
      <c r="O23" s="58">
        <v>4.49</v>
      </c>
      <c r="P23" s="58"/>
      <c r="Q23" s="58"/>
      <c r="R23" s="58"/>
      <c r="S23" s="114"/>
      <c r="T23" s="57">
        <v>0.9</v>
      </c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5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64"/>
      <c r="B31" s="60"/>
      <c r="C31" s="63"/>
      <c r="D31" s="62"/>
      <c r="E31" s="59"/>
      <c r="F31" s="57"/>
      <c r="G31" s="61"/>
      <c r="H31" s="58"/>
      <c r="I31" s="58"/>
      <c r="J31" s="60"/>
      <c r="K31" s="59"/>
      <c r="L31" s="57"/>
      <c r="M31" s="114"/>
      <c r="N31" s="58"/>
      <c r="O31" s="58"/>
      <c r="P31" s="58"/>
      <c r="Q31" s="58"/>
      <c r="R31" s="58"/>
      <c r="S31" s="114"/>
      <c r="T31" s="57"/>
    </row>
    <row r="32" spans="1:20">
      <c r="A32" s="56"/>
      <c r="B32" s="51"/>
      <c r="C32" s="55"/>
      <c r="D32" s="54"/>
      <c r="E32" s="53"/>
      <c r="F32" s="48"/>
      <c r="G32" s="52"/>
      <c r="H32" s="49"/>
      <c r="I32" s="49"/>
      <c r="J32" s="51"/>
      <c r="K32" s="50"/>
      <c r="L32" s="48"/>
      <c r="M32" s="115"/>
      <c r="N32" s="49"/>
      <c r="O32" s="49"/>
      <c r="P32" s="49"/>
      <c r="Q32" s="49"/>
      <c r="R32" s="49"/>
      <c r="S32" s="115"/>
      <c r="T32" s="48"/>
    </row>
    <row r="33" spans="1:20">
      <c r="A33" s="47">
        <v>43738</v>
      </c>
      <c r="B33" s="46" t="s">
        <v>73</v>
      </c>
      <c r="C33" s="45"/>
      <c r="D33" s="44"/>
      <c r="E33" s="43">
        <f>SUM(E4:E32)</f>
        <v>7943.0999999999995</v>
      </c>
      <c r="F33" s="42">
        <f>SUM(F4:F32)</f>
        <v>8749.5300000000007</v>
      </c>
      <c r="G33" s="41">
        <f t="shared" ref="G33:L33" si="0">SUM(G5:G32)</f>
        <v>1.0899999999999999</v>
      </c>
      <c r="H33" s="38">
        <f t="shared" si="0"/>
        <v>0</v>
      </c>
      <c r="I33" s="38">
        <f t="shared" si="0"/>
        <v>132.19999999999999</v>
      </c>
      <c r="J33" s="40">
        <f t="shared" si="0"/>
        <v>0</v>
      </c>
      <c r="K33" s="39">
        <f t="shared" si="0"/>
        <v>2918.5200000000004</v>
      </c>
      <c r="L33" s="37">
        <f t="shared" si="0"/>
        <v>0</v>
      </c>
      <c r="M33" s="128"/>
      <c r="N33" s="38">
        <f t="shared" ref="N33:T33" si="1">SUM(N5:N32)</f>
        <v>1346.0300000000002</v>
      </c>
      <c r="O33" s="38">
        <f t="shared" si="1"/>
        <v>579.99</v>
      </c>
      <c r="P33" s="38">
        <f t="shared" si="1"/>
        <v>0</v>
      </c>
      <c r="Q33" s="38">
        <f t="shared" si="1"/>
        <v>79</v>
      </c>
      <c r="R33" s="38">
        <f t="shared" si="1"/>
        <v>0</v>
      </c>
      <c r="S33" s="38">
        <f t="shared" si="1"/>
        <v>860</v>
      </c>
      <c r="T33" s="37">
        <f t="shared" si="1"/>
        <v>53.5</v>
      </c>
    </row>
    <row r="34" spans="1:20" ht="15.75" thickBot="1">
      <c r="A34" s="36">
        <v>43738</v>
      </c>
      <c r="B34" s="35" t="s">
        <v>72</v>
      </c>
      <c r="C34" s="34"/>
      <c r="D34" s="33"/>
      <c r="E34" s="32">
        <f>K33</f>
        <v>2918.5200000000004</v>
      </c>
      <c r="F34" s="31">
        <f>L33</f>
        <v>0</v>
      </c>
      <c r="G34" s="30"/>
      <c r="H34" s="29"/>
      <c r="I34" s="29"/>
      <c r="J34" s="28"/>
      <c r="K34" s="30"/>
      <c r="L34" s="28"/>
      <c r="M34" s="2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43738</v>
      </c>
      <c r="B35" s="24" t="s">
        <v>13</v>
      </c>
      <c r="C35" s="26" t="s">
        <v>12</v>
      </c>
      <c r="D35" s="25" t="s">
        <v>12</v>
      </c>
      <c r="E35" s="23">
        <f>E33-E34</f>
        <v>5024.579999999999</v>
      </c>
      <c r="F35" s="21">
        <f>F33-F34</f>
        <v>8749.5300000000007</v>
      </c>
      <c r="G35" s="24">
        <f t="shared" ref="G35:L35" si="2">G33+G4</f>
        <v>9.6800000000000015</v>
      </c>
      <c r="H35" s="22">
        <f t="shared" si="2"/>
        <v>6805</v>
      </c>
      <c r="I35" s="22">
        <f t="shared" si="2"/>
        <v>132.19999999999999</v>
      </c>
      <c r="J35" s="24">
        <f t="shared" si="2"/>
        <v>0</v>
      </c>
      <c r="K35" s="23">
        <f t="shared" si="2"/>
        <v>4294.5200000000004</v>
      </c>
      <c r="L35" s="21">
        <f t="shared" si="2"/>
        <v>0</v>
      </c>
      <c r="M35" s="129"/>
      <c r="N35" s="22">
        <f t="shared" ref="N35:T35" si="3">N33+N4</f>
        <v>1511.2300000000002</v>
      </c>
      <c r="O35" s="22">
        <f t="shared" si="3"/>
        <v>603.45000000000005</v>
      </c>
      <c r="P35" s="22">
        <f t="shared" si="3"/>
        <v>0</v>
      </c>
      <c r="Q35" s="22">
        <f t="shared" si="3"/>
        <v>151.5</v>
      </c>
      <c r="R35" s="22">
        <f t="shared" si="3"/>
        <v>0</v>
      </c>
      <c r="S35" s="22">
        <f t="shared" si="3"/>
        <v>1956.12</v>
      </c>
      <c r="T35" s="21">
        <f t="shared" si="3"/>
        <v>72.22</v>
      </c>
    </row>
    <row r="36" spans="1:20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9"/>
      <c r="D37" s="18"/>
      <c r="E37" s="8" t="s">
        <v>11</v>
      </c>
      <c r="F37" s="17"/>
      <c r="G37" s="16">
        <f>SUM(G35:J35)</f>
        <v>6946.88</v>
      </c>
      <c r="H37" s="16"/>
      <c r="K37" s="8" t="s">
        <v>10</v>
      </c>
      <c r="M37" s="17"/>
      <c r="N37" s="16">
        <f>SUM(N35:T35)</f>
        <v>4294.5200000000004</v>
      </c>
      <c r="P37" s="16"/>
      <c r="Q37" s="16"/>
      <c r="R37" s="16"/>
      <c r="S37" s="16"/>
      <c r="T37" s="16"/>
    </row>
    <row r="38" spans="1:20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9</v>
      </c>
      <c r="C39" s="5"/>
      <c r="D39" s="14"/>
      <c r="E39" s="8">
        <f>'Apr-June 2019'!$E$37</f>
        <v>11121.75</v>
      </c>
      <c r="F39" s="8"/>
      <c r="G39" s="1" t="s">
        <v>44</v>
      </c>
      <c r="H39" s="10"/>
      <c r="I39" s="2"/>
      <c r="K39" s="1">
        <v>5197.38</v>
      </c>
      <c r="L39" s="9" t="s">
        <v>5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41</v>
      </c>
      <c r="C40" s="5"/>
      <c r="D40" s="14"/>
      <c r="E40" s="13">
        <f>G37</f>
        <v>6946.88</v>
      </c>
      <c r="F40" s="8"/>
      <c r="G40" s="1" t="s">
        <v>45</v>
      </c>
      <c r="H40" s="10"/>
      <c r="I40" s="2"/>
      <c r="K40" s="12">
        <f>F33-L33</f>
        <v>8749.5300000000007</v>
      </c>
      <c r="L40" s="9" t="s">
        <v>5</v>
      </c>
      <c r="M40" s="9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5"/>
      <c r="E41" s="7">
        <f>SUM(E39:E40)</f>
        <v>18068.63</v>
      </c>
      <c r="H41" s="10"/>
      <c r="I41" s="2"/>
      <c r="K41" s="7">
        <f>SUM(K39:K40)</f>
        <v>13946.91</v>
      </c>
      <c r="N41" s="8"/>
      <c r="O41" s="8"/>
      <c r="P41" s="8"/>
      <c r="Q41" s="8"/>
      <c r="R41" s="8"/>
      <c r="S41" s="8"/>
      <c r="T41" s="8"/>
    </row>
    <row r="42" spans="1:20">
      <c r="B42" s="4" t="s">
        <v>42</v>
      </c>
      <c r="C42" s="5"/>
      <c r="E42" s="132">
        <f>-(N37)</f>
        <v>-4294.5200000000004</v>
      </c>
      <c r="G42" s="1" t="s">
        <v>3</v>
      </c>
      <c r="K42" s="124">
        <v>-172.8</v>
      </c>
      <c r="L42" s="9" t="s">
        <v>2</v>
      </c>
      <c r="M42" s="9"/>
    </row>
    <row r="43" spans="1:20" ht="15.75" thickBot="1">
      <c r="B43" s="8" t="s">
        <v>43</v>
      </c>
      <c r="C43" s="5"/>
      <c r="E43" s="6">
        <f>SUM(E41:E42)</f>
        <v>13774.11</v>
      </c>
      <c r="G43" s="7" t="s">
        <v>46</v>
      </c>
      <c r="K43" s="6">
        <f>SUM(K41:K42)</f>
        <v>13774.11</v>
      </c>
    </row>
    <row r="44" spans="1:20" ht="15.75" thickTop="1">
      <c r="B44" s="4"/>
      <c r="C44" s="5"/>
    </row>
    <row r="45" spans="1:20">
      <c r="B45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r:id="rId1"/>
  <ignoredErrors>
    <ignoredError sqref="E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40D2-A009-4C7D-8D3C-33F12427D808}">
  <dimension ref="A1:T45"/>
  <sheetViews>
    <sheetView topLeftCell="A24" workbookViewId="0">
      <selection activeCell="B19" sqref="B19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59" t="s">
        <v>40</v>
      </c>
      <c r="F2" s="160"/>
      <c r="G2" s="161" t="s">
        <v>39</v>
      </c>
      <c r="H2" s="155" t="s">
        <v>18</v>
      </c>
      <c r="I2" s="155" t="s">
        <v>109</v>
      </c>
      <c r="J2" s="163" t="s">
        <v>32</v>
      </c>
      <c r="K2" s="159" t="s">
        <v>38</v>
      </c>
      <c r="L2" s="160"/>
      <c r="M2" s="126"/>
      <c r="N2" s="167" t="s">
        <v>37</v>
      </c>
      <c r="O2" s="155" t="s">
        <v>36</v>
      </c>
      <c r="P2" s="155" t="s">
        <v>35</v>
      </c>
      <c r="Q2" s="155" t="s">
        <v>34</v>
      </c>
      <c r="R2" s="155" t="s">
        <v>33</v>
      </c>
      <c r="S2" s="165" t="s">
        <v>69</v>
      </c>
      <c r="T2" s="157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62"/>
      <c r="H3" s="156"/>
      <c r="I3" s="156"/>
      <c r="J3" s="164"/>
      <c r="K3" s="89" t="s">
        <v>27</v>
      </c>
      <c r="L3" s="90" t="s">
        <v>26</v>
      </c>
      <c r="M3" s="127" t="s">
        <v>101</v>
      </c>
      <c r="N3" s="168"/>
      <c r="O3" s="156"/>
      <c r="P3" s="156"/>
      <c r="Q3" s="156"/>
      <c r="R3" s="156"/>
      <c r="S3" s="166"/>
      <c r="T3" s="158"/>
    </row>
    <row r="4" spans="1:20">
      <c r="A4" s="80">
        <v>43739</v>
      </c>
      <c r="B4" s="76" t="s">
        <v>25</v>
      </c>
      <c r="C4" s="79"/>
      <c r="D4" s="78" t="s">
        <v>24</v>
      </c>
      <c r="E4" s="75">
        <f>'July - Sept 2019'!E35</f>
        <v>5024.579999999999</v>
      </c>
      <c r="F4" s="73">
        <f>'July - Sept 2019'!F35</f>
        <v>8749.5300000000007</v>
      </c>
      <c r="G4" s="77">
        <f>'July - Sept 2019'!G35</f>
        <v>9.6800000000000015</v>
      </c>
      <c r="H4" s="74">
        <f>'July - Sept 2019'!H35</f>
        <v>6805</v>
      </c>
      <c r="I4" s="74">
        <f>'July - Sept 2019'!I35</f>
        <v>132.19999999999999</v>
      </c>
      <c r="J4" s="76">
        <f>'July - Sept 2019'!J35</f>
        <v>0</v>
      </c>
      <c r="K4" s="75">
        <f>'July - Sept 2019'!K35</f>
        <v>4294.5200000000004</v>
      </c>
      <c r="L4" s="73">
        <f>'July - Sept 2019'!L35</f>
        <v>0</v>
      </c>
      <c r="M4" s="123"/>
      <c r="N4" s="74">
        <f>'July - Sept 2019'!N35</f>
        <v>1511.2300000000002</v>
      </c>
      <c r="O4" s="74">
        <f>'July - Sept 2019'!O35</f>
        <v>603.45000000000005</v>
      </c>
      <c r="P4" s="74">
        <f>'July - Sept 2019'!P35</f>
        <v>0</v>
      </c>
      <c r="Q4" s="74">
        <f>'July - Sept 2019'!Q35</f>
        <v>151.5</v>
      </c>
      <c r="R4" s="74">
        <f>'July - Sept 2019'!R35</f>
        <v>0</v>
      </c>
      <c r="S4" s="111">
        <f>'July - Sept 2019'!S35</f>
        <v>1956.12</v>
      </c>
      <c r="T4" s="73">
        <f>'July - Sept 2019'!T35</f>
        <v>72.22</v>
      </c>
    </row>
    <row r="5" spans="1:20" s="116" customFormat="1">
      <c r="A5" s="72">
        <v>43742</v>
      </c>
      <c r="B5" s="69" t="s">
        <v>111</v>
      </c>
      <c r="C5" s="71" t="s">
        <v>119</v>
      </c>
      <c r="D5" s="70"/>
      <c r="E5" s="68"/>
      <c r="F5" s="138"/>
      <c r="G5" s="139"/>
      <c r="H5" s="140"/>
      <c r="I5" s="140"/>
      <c r="J5" s="69"/>
      <c r="K5" s="68">
        <v>395</v>
      </c>
      <c r="L5" s="138"/>
      <c r="M5" s="112"/>
      <c r="N5" s="140"/>
      <c r="O5" s="140"/>
      <c r="P5" s="140">
        <v>395</v>
      </c>
      <c r="Q5" s="140"/>
      <c r="R5" s="140"/>
      <c r="S5" s="141"/>
      <c r="T5" s="138"/>
    </row>
    <row r="6" spans="1:20">
      <c r="A6" s="91">
        <v>43747</v>
      </c>
      <c r="B6" s="92" t="s">
        <v>16</v>
      </c>
      <c r="C6" s="93"/>
      <c r="D6" s="94"/>
      <c r="E6" s="95">
        <v>0.36</v>
      </c>
      <c r="F6" s="96"/>
      <c r="G6" s="97">
        <v>0.36</v>
      </c>
      <c r="H6" s="98"/>
      <c r="I6" s="98"/>
      <c r="J6" s="92"/>
      <c r="K6" s="95"/>
      <c r="L6" s="96"/>
      <c r="M6" s="112"/>
      <c r="N6" s="98"/>
      <c r="O6" s="98"/>
      <c r="P6" s="98"/>
      <c r="Q6" s="98"/>
      <c r="R6" s="98"/>
      <c r="S6" s="112"/>
      <c r="T6" s="96"/>
    </row>
    <row r="7" spans="1:20">
      <c r="A7" s="91">
        <v>43749</v>
      </c>
      <c r="B7" s="92" t="s">
        <v>123</v>
      </c>
      <c r="C7" s="93" t="s">
        <v>19</v>
      </c>
      <c r="D7" s="94">
        <v>652</v>
      </c>
      <c r="E7" s="95"/>
      <c r="F7" s="96"/>
      <c r="G7" s="97"/>
      <c r="H7" s="98"/>
      <c r="I7" s="98"/>
      <c r="J7" s="92"/>
      <c r="K7" s="95">
        <v>200</v>
      </c>
      <c r="L7" s="96"/>
      <c r="M7" s="112"/>
      <c r="N7" s="98"/>
      <c r="O7" s="98"/>
      <c r="P7" s="98"/>
      <c r="Q7" s="98"/>
      <c r="R7" s="98">
        <v>200</v>
      </c>
      <c r="S7" s="112"/>
      <c r="T7" s="96"/>
    </row>
    <row r="8" spans="1:20">
      <c r="A8" s="99">
        <v>43752</v>
      </c>
      <c r="B8" s="100" t="s">
        <v>15</v>
      </c>
      <c r="C8" s="101" t="s">
        <v>14</v>
      </c>
      <c r="D8" s="102"/>
      <c r="E8" s="103"/>
      <c r="F8" s="104"/>
      <c r="G8" s="105"/>
      <c r="H8" s="106"/>
      <c r="I8" s="106"/>
      <c r="J8" s="100"/>
      <c r="K8" s="103">
        <v>5.39</v>
      </c>
      <c r="L8" s="104"/>
      <c r="M8" s="113"/>
      <c r="N8" s="106"/>
      <c r="O8" s="106">
        <v>4.49</v>
      </c>
      <c r="P8" s="106"/>
      <c r="Q8" s="106"/>
      <c r="R8" s="106"/>
      <c r="S8" s="113"/>
      <c r="T8" s="104">
        <v>0.9</v>
      </c>
    </row>
    <row r="9" spans="1:20">
      <c r="A9" s="99">
        <v>43775</v>
      </c>
      <c r="B9" s="100" t="s">
        <v>120</v>
      </c>
      <c r="C9" s="101" t="s">
        <v>19</v>
      </c>
      <c r="D9" s="102">
        <v>655</v>
      </c>
      <c r="E9" s="103"/>
      <c r="F9" s="104"/>
      <c r="G9" s="105"/>
      <c r="H9" s="106"/>
      <c r="I9" s="106"/>
      <c r="J9" s="100"/>
      <c r="K9" s="103">
        <v>390.14</v>
      </c>
      <c r="L9" s="104"/>
      <c r="M9" s="113"/>
      <c r="N9" s="106">
        <v>361.42</v>
      </c>
      <c r="O9" s="106">
        <v>28.72</v>
      </c>
      <c r="P9" s="106"/>
      <c r="Q9" s="106"/>
      <c r="R9" s="106"/>
      <c r="S9" s="113"/>
      <c r="T9" s="104"/>
    </row>
    <row r="10" spans="1:20">
      <c r="A10" s="99">
        <v>43780</v>
      </c>
      <c r="B10" s="100" t="s">
        <v>16</v>
      </c>
      <c r="C10" s="101"/>
      <c r="D10" s="102"/>
      <c r="E10" s="103">
        <v>0.4</v>
      </c>
      <c r="F10" s="104"/>
      <c r="G10" s="105">
        <v>0.4</v>
      </c>
      <c r="H10" s="106"/>
      <c r="I10" s="106"/>
      <c r="J10" s="100"/>
      <c r="K10" s="103"/>
      <c r="L10" s="104"/>
      <c r="M10" s="113"/>
      <c r="N10" s="106"/>
      <c r="O10" s="106"/>
      <c r="P10" s="106"/>
      <c r="Q10" s="106"/>
      <c r="R10" s="106"/>
      <c r="S10" s="113"/>
      <c r="T10" s="104"/>
    </row>
    <row r="11" spans="1:20">
      <c r="A11" s="99">
        <v>43775</v>
      </c>
      <c r="B11" s="100" t="s">
        <v>128</v>
      </c>
      <c r="C11" s="101" t="s">
        <v>19</v>
      </c>
      <c r="D11" s="102">
        <v>656</v>
      </c>
      <c r="E11" s="103"/>
      <c r="F11" s="104"/>
      <c r="G11" s="105"/>
      <c r="H11" s="106"/>
      <c r="I11" s="106"/>
      <c r="J11" s="100"/>
      <c r="K11" s="103">
        <v>475.96</v>
      </c>
      <c r="L11" s="104"/>
      <c r="M11" s="113"/>
      <c r="N11" s="106">
        <v>201.97</v>
      </c>
      <c r="O11" s="106">
        <v>273.99</v>
      </c>
      <c r="P11" s="106"/>
      <c r="Q11" s="106"/>
      <c r="R11" s="106"/>
      <c r="S11" s="113"/>
      <c r="T11" s="104"/>
    </row>
    <row r="12" spans="1:20">
      <c r="A12" s="99">
        <v>43781</v>
      </c>
      <c r="B12" s="100" t="s">
        <v>15</v>
      </c>
      <c r="C12" s="101" t="s">
        <v>14</v>
      </c>
      <c r="D12" s="102"/>
      <c r="E12" s="103"/>
      <c r="F12" s="104"/>
      <c r="G12" s="105"/>
      <c r="H12" s="106"/>
      <c r="I12" s="106"/>
      <c r="J12" s="100"/>
      <c r="K12" s="103">
        <v>5.39</v>
      </c>
      <c r="L12" s="104"/>
      <c r="M12" s="113"/>
      <c r="N12" s="106"/>
      <c r="O12" s="106">
        <v>4.49</v>
      </c>
      <c r="P12" s="106"/>
      <c r="Q12" s="106"/>
      <c r="R12" s="106"/>
      <c r="S12" s="113"/>
      <c r="T12" s="104">
        <v>0.9</v>
      </c>
    </row>
    <row r="13" spans="1:20">
      <c r="A13" s="99">
        <v>43788</v>
      </c>
      <c r="B13" s="100" t="s">
        <v>122</v>
      </c>
      <c r="C13" s="101" t="s">
        <v>19</v>
      </c>
      <c r="D13" s="102">
        <v>650</v>
      </c>
      <c r="E13" s="103"/>
      <c r="F13" s="104"/>
      <c r="G13" s="105"/>
      <c r="H13" s="106"/>
      <c r="I13" s="106"/>
      <c r="J13" s="100"/>
      <c r="K13" s="103">
        <v>50</v>
      </c>
      <c r="L13" s="104"/>
      <c r="M13" s="113"/>
      <c r="N13" s="106"/>
      <c r="O13" s="106"/>
      <c r="P13" s="106"/>
      <c r="Q13" s="106"/>
      <c r="R13" s="106">
        <v>50</v>
      </c>
      <c r="S13" s="113"/>
      <c r="T13" s="104"/>
    </row>
    <row r="14" spans="1:20">
      <c r="A14" s="99">
        <v>43791</v>
      </c>
      <c r="B14" s="100" t="s">
        <v>121</v>
      </c>
      <c r="C14" s="101" t="s">
        <v>19</v>
      </c>
      <c r="D14" s="102">
        <v>651</v>
      </c>
      <c r="E14" s="103"/>
      <c r="F14" s="104"/>
      <c r="G14" s="105"/>
      <c r="H14" s="106"/>
      <c r="I14" s="106"/>
      <c r="J14" s="100"/>
      <c r="K14" s="103">
        <v>50</v>
      </c>
      <c r="L14" s="104"/>
      <c r="M14" s="113"/>
      <c r="N14" s="106"/>
      <c r="O14" s="106"/>
      <c r="P14" s="106"/>
      <c r="Q14" s="106"/>
      <c r="R14" s="106">
        <v>50</v>
      </c>
      <c r="S14" s="113"/>
      <c r="T14" s="104"/>
    </row>
    <row r="15" spans="1:20">
      <c r="A15" s="99">
        <v>43808</v>
      </c>
      <c r="B15" s="100" t="s">
        <v>126</v>
      </c>
      <c r="C15" s="101" t="s">
        <v>14</v>
      </c>
      <c r="D15" s="102"/>
      <c r="E15" s="103"/>
      <c r="F15" s="104"/>
      <c r="G15" s="105"/>
      <c r="H15" s="106"/>
      <c r="I15" s="106"/>
      <c r="J15" s="100"/>
      <c r="K15" s="103">
        <v>35</v>
      </c>
      <c r="L15" s="104"/>
      <c r="M15" s="113"/>
      <c r="N15" s="106"/>
      <c r="O15" s="106">
        <v>35</v>
      </c>
      <c r="P15" s="106"/>
      <c r="Q15" s="106"/>
      <c r="R15" s="106"/>
      <c r="S15" s="113"/>
      <c r="T15" s="104"/>
    </row>
    <row r="16" spans="1:20">
      <c r="A16" s="99">
        <v>43808</v>
      </c>
      <c r="B16" s="100" t="s">
        <v>127</v>
      </c>
      <c r="C16" s="101" t="s">
        <v>19</v>
      </c>
      <c r="D16" s="102"/>
      <c r="E16" s="103">
        <v>360.08</v>
      </c>
      <c r="F16" s="104"/>
      <c r="G16" s="105"/>
      <c r="H16" s="106"/>
      <c r="I16" s="106">
        <v>360.08</v>
      </c>
      <c r="J16" s="100"/>
      <c r="K16" s="103"/>
      <c r="L16" s="104"/>
      <c r="M16" s="113"/>
      <c r="N16" s="106"/>
      <c r="O16" s="106"/>
      <c r="P16" s="106"/>
      <c r="Q16" s="106"/>
      <c r="R16" s="106"/>
      <c r="S16" s="113"/>
      <c r="T16" s="104"/>
    </row>
    <row r="17" spans="1:20">
      <c r="A17" s="65">
        <v>43808</v>
      </c>
      <c r="B17" s="60" t="s">
        <v>16</v>
      </c>
      <c r="C17" s="67"/>
      <c r="D17" s="66"/>
      <c r="E17" s="59">
        <v>0.34</v>
      </c>
      <c r="F17" s="57"/>
      <c r="G17" s="61">
        <v>0.34</v>
      </c>
      <c r="H17" s="58"/>
      <c r="I17" s="58"/>
      <c r="J17" s="60"/>
      <c r="K17" s="59"/>
      <c r="L17" s="57"/>
      <c r="M17" s="113"/>
      <c r="N17" s="58"/>
      <c r="O17" s="58"/>
      <c r="P17" s="58"/>
      <c r="Q17" s="58"/>
      <c r="R17" s="58"/>
      <c r="S17" s="114"/>
      <c r="T17" s="57"/>
    </row>
    <row r="18" spans="1:20">
      <c r="A18" s="65">
        <v>44177</v>
      </c>
      <c r="B18" s="60" t="s">
        <v>15</v>
      </c>
      <c r="C18" s="67" t="s">
        <v>14</v>
      </c>
      <c r="D18" s="66"/>
      <c r="E18" s="59"/>
      <c r="F18" s="57"/>
      <c r="G18" s="61"/>
      <c r="H18" s="58"/>
      <c r="I18" s="58"/>
      <c r="J18" s="60"/>
      <c r="K18" s="59">
        <v>5.39</v>
      </c>
      <c r="L18" s="57"/>
      <c r="M18" s="113"/>
      <c r="N18" s="58"/>
      <c r="O18" s="58">
        <v>4.49</v>
      </c>
      <c r="P18" s="58"/>
      <c r="Q18" s="58"/>
      <c r="R18" s="58"/>
      <c r="S18" s="114"/>
      <c r="T18" s="57">
        <v>0.9</v>
      </c>
    </row>
    <row r="19" spans="1:20">
      <c r="A19" s="65">
        <v>44196</v>
      </c>
      <c r="B19" s="60" t="s">
        <v>129</v>
      </c>
      <c r="C19" s="67" t="s">
        <v>119</v>
      </c>
      <c r="D19" s="66"/>
      <c r="E19" s="59"/>
      <c r="F19" s="57"/>
      <c r="G19" s="61"/>
      <c r="H19" s="58"/>
      <c r="I19" s="58"/>
      <c r="J19" s="60"/>
      <c r="K19" s="59">
        <v>165.87</v>
      </c>
      <c r="L19" s="57"/>
      <c r="M19" s="113"/>
      <c r="N19" s="58"/>
      <c r="O19" s="58"/>
      <c r="P19" s="58"/>
      <c r="Q19" s="58"/>
      <c r="R19" s="58"/>
      <c r="S19" s="114"/>
      <c r="T19" s="57"/>
    </row>
    <row r="20" spans="1:20">
      <c r="A20" s="65"/>
      <c r="B20" s="60"/>
      <c r="C20" s="67"/>
      <c r="D20" s="66"/>
      <c r="E20" s="59"/>
      <c r="F20" s="57"/>
      <c r="G20" s="61"/>
      <c r="H20" s="58"/>
      <c r="I20" s="58"/>
      <c r="J20" s="60"/>
      <c r="K20" s="59"/>
      <c r="L20" s="57"/>
      <c r="M20" s="113"/>
      <c r="N20" s="58"/>
      <c r="O20" s="58"/>
      <c r="P20" s="58"/>
      <c r="Q20" s="58"/>
      <c r="R20" s="58"/>
      <c r="S20" s="114"/>
      <c r="T20" s="57"/>
    </row>
    <row r="21" spans="1:20">
      <c r="A21" s="65"/>
      <c r="B21" s="60"/>
      <c r="C21" s="67"/>
      <c r="D21" s="66"/>
      <c r="E21" s="59"/>
      <c r="F21" s="57"/>
      <c r="G21" s="61"/>
      <c r="H21" s="58"/>
      <c r="I21" s="58"/>
      <c r="J21" s="60"/>
      <c r="K21" s="59"/>
      <c r="L21" s="57"/>
      <c r="M21" s="113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67"/>
      <c r="D22" s="66"/>
      <c r="E22" s="59"/>
      <c r="F22" s="57"/>
      <c r="G22" s="61"/>
      <c r="H22" s="58"/>
      <c r="I22" s="58"/>
      <c r="J22" s="60"/>
      <c r="K22" s="59"/>
      <c r="L22" s="57"/>
      <c r="M22" s="113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3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5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64"/>
      <c r="B31" s="60"/>
      <c r="C31" s="63"/>
      <c r="D31" s="62"/>
      <c r="E31" s="59"/>
      <c r="F31" s="57"/>
      <c r="G31" s="61"/>
      <c r="H31" s="58"/>
      <c r="I31" s="58"/>
      <c r="J31" s="60"/>
      <c r="K31" s="59"/>
      <c r="L31" s="57"/>
      <c r="M31" s="114"/>
      <c r="N31" s="58"/>
      <c r="O31" s="58"/>
      <c r="P31" s="58"/>
      <c r="Q31" s="58"/>
      <c r="R31" s="58"/>
      <c r="S31" s="114"/>
      <c r="T31" s="57"/>
    </row>
    <row r="32" spans="1:20">
      <c r="A32" s="56"/>
      <c r="B32" s="51"/>
      <c r="C32" s="55"/>
      <c r="D32" s="54"/>
      <c r="E32" s="53"/>
      <c r="F32" s="48"/>
      <c r="G32" s="52"/>
      <c r="H32" s="49"/>
      <c r="I32" s="49"/>
      <c r="J32" s="51"/>
      <c r="K32" s="50"/>
      <c r="L32" s="48"/>
      <c r="M32" s="115"/>
      <c r="N32" s="49"/>
      <c r="O32" s="49"/>
      <c r="P32" s="49"/>
      <c r="Q32" s="49"/>
      <c r="R32" s="49"/>
      <c r="S32" s="115"/>
      <c r="T32" s="48"/>
    </row>
    <row r="33" spans="1:20">
      <c r="A33" s="47">
        <v>43100</v>
      </c>
      <c r="B33" s="46" t="s">
        <v>74</v>
      </c>
      <c r="C33" s="45"/>
      <c r="D33" s="44"/>
      <c r="E33" s="43">
        <f>SUM(E4:E32)</f>
        <v>5385.7599999999984</v>
      </c>
      <c r="F33" s="42">
        <f>SUM(F4:F32)</f>
        <v>8749.5300000000007</v>
      </c>
      <c r="G33" s="41">
        <f t="shared" ref="G33:L33" si="0">SUM(G6:G32)</f>
        <v>1.1000000000000001</v>
      </c>
      <c r="H33" s="38">
        <f t="shared" si="0"/>
        <v>0</v>
      </c>
      <c r="I33" s="38">
        <f t="shared" si="0"/>
        <v>360.08</v>
      </c>
      <c r="J33" s="40">
        <f t="shared" si="0"/>
        <v>0</v>
      </c>
      <c r="K33" s="39">
        <f t="shared" si="0"/>
        <v>1383.1400000000003</v>
      </c>
      <c r="L33" s="37">
        <f t="shared" si="0"/>
        <v>0</v>
      </c>
      <c r="M33" s="128"/>
      <c r="N33" s="38">
        <f t="shared" ref="N33:T33" si="1">SUM(N6:N32)</f>
        <v>563.39</v>
      </c>
      <c r="O33" s="38">
        <f t="shared" si="1"/>
        <v>351.18</v>
      </c>
      <c r="P33" s="38">
        <f t="shared" si="1"/>
        <v>0</v>
      </c>
      <c r="Q33" s="38">
        <f t="shared" si="1"/>
        <v>0</v>
      </c>
      <c r="R33" s="38">
        <f t="shared" si="1"/>
        <v>300</v>
      </c>
      <c r="S33" s="38">
        <f t="shared" si="1"/>
        <v>0</v>
      </c>
      <c r="T33" s="37">
        <f t="shared" si="1"/>
        <v>2.7</v>
      </c>
    </row>
    <row r="34" spans="1:20" ht="15.75" thickBot="1">
      <c r="A34" s="36">
        <v>43100</v>
      </c>
      <c r="B34" s="35" t="s">
        <v>75</v>
      </c>
      <c r="C34" s="34"/>
      <c r="D34" s="33"/>
      <c r="E34" s="32">
        <f>K33</f>
        <v>1383.1400000000003</v>
      </c>
      <c r="F34" s="31">
        <f>L33</f>
        <v>0</v>
      </c>
      <c r="G34" s="30"/>
      <c r="H34" s="29"/>
      <c r="I34" s="29"/>
      <c r="J34" s="28"/>
      <c r="K34" s="30"/>
      <c r="L34" s="28"/>
      <c r="M34" s="2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43100</v>
      </c>
      <c r="B35" s="24" t="s">
        <v>13</v>
      </c>
      <c r="C35" s="26" t="s">
        <v>12</v>
      </c>
      <c r="D35" s="25" t="s">
        <v>12</v>
      </c>
      <c r="E35" s="23">
        <f>E33-E34</f>
        <v>4002.6199999999981</v>
      </c>
      <c r="F35" s="21">
        <f>F33-F34</f>
        <v>8749.5300000000007</v>
      </c>
      <c r="G35" s="24">
        <f t="shared" ref="G35:L35" si="2">G33+G4</f>
        <v>10.780000000000001</v>
      </c>
      <c r="H35" s="22">
        <f t="shared" si="2"/>
        <v>6805</v>
      </c>
      <c r="I35" s="22">
        <f t="shared" si="2"/>
        <v>492.28</v>
      </c>
      <c r="J35" s="24">
        <f t="shared" si="2"/>
        <v>0</v>
      </c>
      <c r="K35" s="23">
        <f t="shared" si="2"/>
        <v>5677.6600000000008</v>
      </c>
      <c r="L35" s="21">
        <f t="shared" si="2"/>
        <v>0</v>
      </c>
      <c r="M35" s="129"/>
      <c r="N35" s="22">
        <f t="shared" ref="N35:T35" si="3">N33+N4</f>
        <v>2074.6200000000003</v>
      </c>
      <c r="O35" s="22">
        <f t="shared" si="3"/>
        <v>954.63000000000011</v>
      </c>
      <c r="P35" s="22">
        <f t="shared" si="3"/>
        <v>0</v>
      </c>
      <c r="Q35" s="22">
        <f t="shared" si="3"/>
        <v>151.5</v>
      </c>
      <c r="R35" s="22">
        <f t="shared" si="3"/>
        <v>300</v>
      </c>
      <c r="S35" s="22">
        <f t="shared" si="3"/>
        <v>1956.12</v>
      </c>
      <c r="T35" s="21">
        <f t="shared" si="3"/>
        <v>74.92</v>
      </c>
    </row>
    <row r="36" spans="1:20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9"/>
      <c r="D37" s="18"/>
      <c r="E37" s="8" t="s">
        <v>11</v>
      </c>
      <c r="F37" s="17"/>
      <c r="G37" s="16">
        <f>SUM(G35:J35)</f>
        <v>7308.0599999999995</v>
      </c>
      <c r="H37" s="16"/>
      <c r="I37" s="16"/>
      <c r="J37" s="16"/>
      <c r="K37" s="8" t="s">
        <v>10</v>
      </c>
      <c r="L37" s="17"/>
      <c r="M37" s="17"/>
      <c r="N37" s="16">
        <f>SUM(N35:T35)</f>
        <v>5511.7900000000009</v>
      </c>
      <c r="P37" s="16"/>
      <c r="Q37" s="16"/>
      <c r="R37" s="16"/>
      <c r="S37" s="16"/>
      <c r="T37" s="16"/>
    </row>
    <row r="38" spans="1:20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9</v>
      </c>
      <c r="C39" s="5"/>
      <c r="D39" s="14"/>
      <c r="E39" s="8">
        <f>SUM(E4:F4)</f>
        <v>13774.11</v>
      </c>
      <c r="F39" s="8"/>
      <c r="G39" s="1" t="s">
        <v>50</v>
      </c>
      <c r="H39" s="10"/>
      <c r="I39" s="2"/>
      <c r="K39" s="1">
        <v>3607.62</v>
      </c>
      <c r="L39" s="9" t="s">
        <v>5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47</v>
      </c>
      <c r="C40" s="5"/>
      <c r="D40" s="14"/>
      <c r="E40" s="13">
        <f>G37</f>
        <v>7308.0599999999995</v>
      </c>
      <c r="F40" s="8"/>
      <c r="G40" s="1" t="s">
        <v>51</v>
      </c>
      <c r="H40" s="10"/>
      <c r="I40" s="2"/>
      <c r="K40" s="12">
        <v>8749.5300000000007</v>
      </c>
      <c r="L40" s="9" t="s">
        <v>5</v>
      </c>
      <c r="M40" s="9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5"/>
      <c r="E41" s="7">
        <f>SUM(E39:E40)</f>
        <v>21082.17</v>
      </c>
      <c r="H41" s="10"/>
      <c r="I41" s="2"/>
      <c r="K41" s="7">
        <f>SUM(K39:K40)</f>
        <v>12357.150000000001</v>
      </c>
      <c r="N41" s="8"/>
      <c r="O41" s="8"/>
      <c r="P41" s="8"/>
      <c r="Q41" s="8"/>
      <c r="R41" s="8"/>
      <c r="S41" s="8"/>
      <c r="T41" s="8"/>
    </row>
    <row r="42" spans="1:20">
      <c r="B42" s="4" t="s">
        <v>48</v>
      </c>
      <c r="C42" s="5"/>
      <c r="E42" s="124">
        <f>-(N37)</f>
        <v>-5511.7900000000009</v>
      </c>
      <c r="G42" s="1" t="s">
        <v>3</v>
      </c>
      <c r="K42" s="1">
        <v>0</v>
      </c>
      <c r="L42" s="9" t="s">
        <v>2</v>
      </c>
      <c r="M42" s="9"/>
    </row>
    <row r="43" spans="1:20" ht="15.75" thickBot="1">
      <c r="B43" s="8" t="s">
        <v>49</v>
      </c>
      <c r="C43" s="5"/>
      <c r="E43" s="6">
        <f>SUM(E41:E42)</f>
        <v>15570.379999999997</v>
      </c>
      <c r="G43" s="7" t="s">
        <v>52</v>
      </c>
      <c r="K43" s="6">
        <f>SUM(K41:K42)</f>
        <v>12357.150000000001</v>
      </c>
    </row>
    <row r="44" spans="1:20" ht="15.75" thickTop="1">
      <c r="B44" s="4"/>
      <c r="C44" s="5"/>
    </row>
    <row r="45" spans="1:20">
      <c r="B45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F876-D931-4801-A135-7CBFCB590C51}">
  <dimension ref="A1:T43"/>
  <sheetViews>
    <sheetView tabSelected="1" workbookViewId="0">
      <selection activeCell="T18" sqref="T18"/>
    </sheetView>
  </sheetViews>
  <sheetFormatPr defaultRowHeight="15"/>
  <cols>
    <col min="1" max="1" width="7.85546875" style="3" customWidth="1"/>
    <col min="2" max="2" width="29.5703125" style="1" customWidth="1"/>
    <col min="3" max="3" width="6.140625" style="143" customWidth="1"/>
    <col min="4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144"/>
      <c r="D2" s="84"/>
      <c r="E2" s="159" t="s">
        <v>40</v>
      </c>
      <c r="F2" s="160"/>
      <c r="G2" s="161" t="s">
        <v>39</v>
      </c>
      <c r="H2" s="155" t="s">
        <v>18</v>
      </c>
      <c r="I2" s="155" t="s">
        <v>109</v>
      </c>
      <c r="J2" s="163" t="s">
        <v>32</v>
      </c>
      <c r="K2" s="159" t="s">
        <v>38</v>
      </c>
      <c r="L2" s="160"/>
      <c r="M2" s="126"/>
      <c r="N2" s="155" t="s">
        <v>37</v>
      </c>
      <c r="O2" s="155" t="s">
        <v>36</v>
      </c>
      <c r="P2" s="155" t="s">
        <v>35</v>
      </c>
      <c r="Q2" s="155" t="s">
        <v>34</v>
      </c>
      <c r="R2" s="155" t="s">
        <v>33</v>
      </c>
      <c r="S2" s="165" t="s">
        <v>69</v>
      </c>
      <c r="T2" s="157" t="s">
        <v>32</v>
      </c>
    </row>
    <row r="3" spans="1:20" ht="36.75" thickBot="1">
      <c r="A3" s="85" t="s">
        <v>31</v>
      </c>
      <c r="B3" s="86" t="s">
        <v>30</v>
      </c>
      <c r="C3" s="145" t="s">
        <v>29</v>
      </c>
      <c r="D3" s="88" t="s">
        <v>28</v>
      </c>
      <c r="E3" s="89" t="s">
        <v>27</v>
      </c>
      <c r="F3" s="90" t="s">
        <v>26</v>
      </c>
      <c r="G3" s="162"/>
      <c r="H3" s="156"/>
      <c r="I3" s="156"/>
      <c r="J3" s="164"/>
      <c r="K3" s="89" t="s">
        <v>27</v>
      </c>
      <c r="L3" s="90" t="s">
        <v>26</v>
      </c>
      <c r="M3" s="127" t="s">
        <v>101</v>
      </c>
      <c r="N3" s="156"/>
      <c r="O3" s="156"/>
      <c r="P3" s="156"/>
      <c r="Q3" s="156"/>
      <c r="R3" s="156"/>
      <c r="S3" s="166"/>
      <c r="T3" s="158"/>
    </row>
    <row r="4" spans="1:20">
      <c r="A4" s="80">
        <v>43466</v>
      </c>
      <c r="B4" s="76" t="s">
        <v>25</v>
      </c>
      <c r="C4" s="146"/>
      <c r="D4" s="78" t="s">
        <v>24</v>
      </c>
      <c r="E4" s="75">
        <f>'Oct - Dec 2019'!E35</f>
        <v>4002.6199999999981</v>
      </c>
      <c r="F4" s="73">
        <f>'Oct - Dec 2019'!F35</f>
        <v>8749.5300000000007</v>
      </c>
      <c r="G4" s="77">
        <f>'Oct - Dec 2019'!G35</f>
        <v>10.780000000000001</v>
      </c>
      <c r="H4" s="74">
        <f>'Oct - Dec 2019'!H35</f>
        <v>6805</v>
      </c>
      <c r="I4" s="74">
        <f>'Oct - Dec 2019'!I35</f>
        <v>492.28</v>
      </c>
      <c r="J4" s="76">
        <f>'Oct - Dec 2019'!J35</f>
        <v>0</v>
      </c>
      <c r="K4" s="75">
        <f>'Oct - Dec 2019'!K35</f>
        <v>5677.6600000000008</v>
      </c>
      <c r="L4" s="73">
        <f>'Oct - Dec 2019'!L35</f>
        <v>0</v>
      </c>
      <c r="M4" s="123"/>
      <c r="N4" s="74">
        <f>'Oct - Dec 2019'!N35</f>
        <v>2074.6200000000003</v>
      </c>
      <c r="O4" s="74">
        <f>'Oct - Dec 2019'!O35</f>
        <v>954.63000000000011</v>
      </c>
      <c r="P4" s="74">
        <f>'Oct - Dec 2019'!P35</f>
        <v>0</v>
      </c>
      <c r="Q4" s="74">
        <f>'Oct - Dec 2019'!Q35</f>
        <v>151.5</v>
      </c>
      <c r="R4" s="74">
        <f>'Oct - Dec 2019'!R35</f>
        <v>300</v>
      </c>
      <c r="S4" s="111">
        <f>'Oct - Dec 2019'!S35</f>
        <v>1956.12</v>
      </c>
      <c r="T4" s="73">
        <f>'Oct - Dec 2019'!T35</f>
        <v>74.92</v>
      </c>
    </row>
    <row r="5" spans="1:20">
      <c r="A5" s="65">
        <v>43839</v>
      </c>
      <c r="B5" s="60" t="s">
        <v>16</v>
      </c>
      <c r="C5" s="131"/>
      <c r="D5" s="66"/>
      <c r="E5" s="59">
        <v>0.37</v>
      </c>
      <c r="F5" s="57"/>
      <c r="G5" s="61">
        <v>0.37</v>
      </c>
      <c r="H5" s="58"/>
      <c r="I5" s="58"/>
      <c r="J5" s="60"/>
      <c r="K5" s="59"/>
      <c r="L5" s="57"/>
      <c r="M5" s="113"/>
      <c r="N5" s="58"/>
      <c r="O5" s="58"/>
      <c r="P5" s="58"/>
      <c r="Q5" s="58"/>
      <c r="R5" s="58"/>
      <c r="S5" s="114"/>
      <c r="T5" s="57"/>
    </row>
    <row r="6" spans="1:20">
      <c r="A6" s="65">
        <v>43843</v>
      </c>
      <c r="B6" s="60" t="s">
        <v>130</v>
      </c>
      <c r="C6" s="131" t="s">
        <v>119</v>
      </c>
      <c r="D6" s="66"/>
      <c r="E6" s="59"/>
      <c r="F6" s="57"/>
      <c r="G6" s="61"/>
      <c r="H6" s="58"/>
      <c r="I6" s="58"/>
      <c r="J6" s="60"/>
      <c r="K6" s="59">
        <v>140.96</v>
      </c>
      <c r="L6" s="57"/>
      <c r="M6" s="113"/>
      <c r="N6" s="58"/>
      <c r="O6" s="58">
        <v>117.47</v>
      </c>
      <c r="P6" s="58"/>
      <c r="Q6" s="58"/>
      <c r="R6" s="58"/>
      <c r="S6" s="114"/>
      <c r="T6" s="57">
        <v>23.49</v>
      </c>
    </row>
    <row r="7" spans="1:20">
      <c r="A7" s="65">
        <v>43843</v>
      </c>
      <c r="B7" s="60" t="s">
        <v>131</v>
      </c>
      <c r="C7" s="131" t="s">
        <v>119</v>
      </c>
      <c r="D7" s="66"/>
      <c r="E7" s="59"/>
      <c r="F7" s="57"/>
      <c r="G7" s="61"/>
      <c r="H7" s="58"/>
      <c r="I7" s="58"/>
      <c r="J7" s="60"/>
      <c r="K7" s="59">
        <v>44.14</v>
      </c>
      <c r="L7" s="57"/>
      <c r="M7" s="113"/>
      <c r="N7" s="58"/>
      <c r="O7" s="58">
        <v>36.79</v>
      </c>
      <c r="P7" s="58"/>
      <c r="Q7" s="58"/>
      <c r="R7" s="58"/>
      <c r="S7" s="114"/>
      <c r="T7" s="57">
        <v>7.35</v>
      </c>
    </row>
    <row r="8" spans="1:20">
      <c r="A8" s="65">
        <v>43843</v>
      </c>
      <c r="B8" s="60" t="s">
        <v>15</v>
      </c>
      <c r="C8" s="147" t="s">
        <v>14</v>
      </c>
      <c r="D8" s="62"/>
      <c r="E8" s="59"/>
      <c r="F8" s="57"/>
      <c r="G8" s="61"/>
      <c r="H8" s="58"/>
      <c r="I8" s="58"/>
      <c r="J8" s="60"/>
      <c r="K8" s="59">
        <v>5.39</v>
      </c>
      <c r="L8" s="57"/>
      <c r="M8" s="113"/>
      <c r="N8" s="58"/>
      <c r="O8" s="58">
        <v>4.49</v>
      </c>
      <c r="P8" s="58"/>
      <c r="Q8" s="58"/>
      <c r="R8" s="58"/>
      <c r="S8" s="114"/>
      <c r="T8" s="57">
        <v>0.9</v>
      </c>
    </row>
    <row r="9" spans="1:20">
      <c r="A9" s="99">
        <v>43871</v>
      </c>
      <c r="B9" s="100" t="s">
        <v>16</v>
      </c>
      <c r="C9" s="142"/>
      <c r="D9" s="102"/>
      <c r="E9" s="103">
        <v>0.38</v>
      </c>
      <c r="F9" s="104"/>
      <c r="G9" s="105">
        <v>0.38</v>
      </c>
      <c r="H9" s="106"/>
      <c r="I9" s="106"/>
      <c r="J9" s="100"/>
      <c r="K9" s="103"/>
      <c r="L9" s="104"/>
      <c r="M9" s="113"/>
      <c r="N9" s="106"/>
      <c r="O9" s="106"/>
      <c r="P9" s="106"/>
      <c r="Q9" s="106"/>
      <c r="R9" s="106"/>
      <c r="S9" s="113"/>
      <c r="T9" s="104"/>
    </row>
    <row r="10" spans="1:20">
      <c r="A10" s="99">
        <v>43873</v>
      </c>
      <c r="B10" s="100" t="s">
        <v>15</v>
      </c>
      <c r="C10" s="142" t="s">
        <v>14</v>
      </c>
      <c r="D10" s="102"/>
      <c r="E10" s="103"/>
      <c r="F10" s="104"/>
      <c r="G10" s="105"/>
      <c r="H10" s="106"/>
      <c r="I10" s="106"/>
      <c r="J10" s="100"/>
      <c r="K10" s="103">
        <v>5.39</v>
      </c>
      <c r="L10" s="104"/>
      <c r="M10" s="113"/>
      <c r="N10" s="106"/>
      <c r="O10" s="106">
        <v>4.49</v>
      </c>
      <c r="P10" s="106"/>
      <c r="Q10" s="106"/>
      <c r="R10" s="106"/>
      <c r="S10" s="113"/>
      <c r="T10" s="104">
        <v>0.9</v>
      </c>
    </row>
    <row r="11" spans="1:20">
      <c r="A11" s="99">
        <v>43873</v>
      </c>
      <c r="B11" s="100" t="s">
        <v>132</v>
      </c>
      <c r="C11" s="142" t="s">
        <v>133</v>
      </c>
      <c r="D11" s="102"/>
      <c r="E11" s="103"/>
      <c r="F11" s="104"/>
      <c r="G11" s="105"/>
      <c r="H11" s="106"/>
      <c r="I11" s="106"/>
      <c r="J11" s="100"/>
      <c r="K11" s="103">
        <v>7.8</v>
      </c>
      <c r="L11" s="104"/>
      <c r="M11" s="113"/>
      <c r="N11" s="106"/>
      <c r="O11" s="106">
        <v>6.5</v>
      </c>
      <c r="P11" s="106"/>
      <c r="Q11" s="106"/>
      <c r="R11" s="106"/>
      <c r="S11" s="113"/>
      <c r="T11" s="104">
        <v>1.3</v>
      </c>
    </row>
    <row r="12" spans="1:20">
      <c r="A12" s="99">
        <v>44196</v>
      </c>
      <c r="B12" s="100" t="s">
        <v>111</v>
      </c>
      <c r="C12" s="142" t="s">
        <v>133</v>
      </c>
      <c r="D12" s="102"/>
      <c r="E12" s="103"/>
      <c r="F12" s="104"/>
      <c r="G12" s="105"/>
      <c r="H12" s="106"/>
      <c r="I12" s="106"/>
      <c r="J12" s="100"/>
      <c r="K12" s="103">
        <v>395</v>
      </c>
      <c r="L12" s="104"/>
      <c r="M12" s="113"/>
      <c r="N12" s="106"/>
      <c r="O12" s="106"/>
      <c r="P12" s="106">
        <v>395</v>
      </c>
      <c r="Q12" s="106"/>
      <c r="R12" s="106"/>
      <c r="S12" s="113"/>
      <c r="T12" s="104"/>
    </row>
    <row r="13" spans="1:20">
      <c r="A13" s="99">
        <v>43874</v>
      </c>
      <c r="B13" s="100" t="s">
        <v>134</v>
      </c>
      <c r="C13" s="142" t="s">
        <v>133</v>
      </c>
      <c r="D13" s="102"/>
      <c r="E13" s="103"/>
      <c r="F13" s="104"/>
      <c r="G13" s="105"/>
      <c r="H13" s="106"/>
      <c r="I13" s="106"/>
      <c r="J13" s="100"/>
      <c r="K13" s="103">
        <v>341.2</v>
      </c>
      <c r="L13" s="104"/>
      <c r="M13" s="113"/>
      <c r="N13" s="106">
        <v>341.2</v>
      </c>
      <c r="O13" s="106"/>
      <c r="P13" s="106"/>
      <c r="Q13" s="106"/>
      <c r="R13" s="106"/>
      <c r="S13" s="113"/>
      <c r="T13" s="104"/>
    </row>
    <row r="14" spans="1:20">
      <c r="A14" s="65">
        <v>43899</v>
      </c>
      <c r="B14" s="60" t="s">
        <v>16</v>
      </c>
      <c r="C14" s="131"/>
      <c r="D14" s="66"/>
      <c r="E14" s="59">
        <v>0.38</v>
      </c>
      <c r="F14" s="57"/>
      <c r="G14" s="61">
        <v>0.38</v>
      </c>
      <c r="H14" s="58"/>
      <c r="I14" s="58"/>
      <c r="J14" s="60"/>
      <c r="K14" s="59"/>
      <c r="L14" s="57"/>
      <c r="M14" s="113"/>
      <c r="N14" s="58"/>
      <c r="O14" s="58"/>
      <c r="P14" s="58"/>
      <c r="Q14" s="58"/>
      <c r="R14" s="58"/>
      <c r="S14" s="114"/>
      <c r="T14" s="57"/>
    </row>
    <row r="15" spans="1:20">
      <c r="A15" s="65">
        <v>43902</v>
      </c>
      <c r="B15" s="60" t="s">
        <v>15</v>
      </c>
      <c r="C15" s="131" t="s">
        <v>14</v>
      </c>
      <c r="D15" s="66"/>
      <c r="E15" s="59"/>
      <c r="F15" s="57"/>
      <c r="G15" s="61"/>
      <c r="H15" s="58"/>
      <c r="I15" s="58"/>
      <c r="J15" s="60"/>
      <c r="K15" s="59">
        <v>5.39</v>
      </c>
      <c r="L15" s="57"/>
      <c r="M15" s="113"/>
      <c r="N15" s="58"/>
      <c r="O15" s="58">
        <v>4.49</v>
      </c>
      <c r="P15" s="58"/>
      <c r="Q15" s="58"/>
      <c r="R15" s="58"/>
      <c r="S15" s="114"/>
      <c r="T15" s="57">
        <v>0.9</v>
      </c>
    </row>
    <row r="16" spans="1:20">
      <c r="A16" s="65">
        <v>43913</v>
      </c>
      <c r="B16" s="60" t="s">
        <v>135</v>
      </c>
      <c r="C16" s="131" t="s">
        <v>136</v>
      </c>
      <c r="D16" s="66"/>
      <c r="E16" s="59"/>
      <c r="F16" s="57"/>
      <c r="G16" s="61"/>
      <c r="H16" s="58"/>
      <c r="I16" s="58"/>
      <c r="J16" s="60"/>
      <c r="K16" s="59">
        <v>211.39</v>
      </c>
      <c r="L16" s="57"/>
      <c r="M16" s="113"/>
      <c r="N16" s="58">
        <v>211.39</v>
      </c>
      <c r="O16" s="58"/>
      <c r="P16" s="58"/>
      <c r="Q16" s="58"/>
      <c r="R16" s="58"/>
      <c r="S16" s="114"/>
      <c r="T16" s="57"/>
    </row>
    <row r="17" spans="1:20">
      <c r="A17" s="65">
        <v>43913</v>
      </c>
      <c r="B17" s="60" t="s">
        <v>137</v>
      </c>
      <c r="C17" s="131" t="s">
        <v>133</v>
      </c>
      <c r="D17" s="66"/>
      <c r="E17" s="59"/>
      <c r="F17" s="57"/>
      <c r="G17" s="61"/>
      <c r="H17" s="58"/>
      <c r="I17" s="58"/>
      <c r="J17" s="60"/>
      <c r="K17" s="59">
        <v>124.18</v>
      </c>
      <c r="L17" s="57"/>
      <c r="M17" s="113"/>
      <c r="N17" s="58"/>
      <c r="O17" s="58"/>
      <c r="P17" s="58"/>
      <c r="Q17" s="58"/>
      <c r="R17" s="58"/>
      <c r="S17" s="114"/>
      <c r="T17" s="57">
        <v>20.7</v>
      </c>
    </row>
    <row r="18" spans="1:20">
      <c r="A18" s="65"/>
      <c r="B18" s="60"/>
      <c r="C18" s="131"/>
      <c r="D18" s="66"/>
      <c r="E18" s="59"/>
      <c r="F18" s="57"/>
      <c r="G18" s="61"/>
      <c r="H18" s="58"/>
      <c r="I18" s="58"/>
      <c r="J18" s="60"/>
      <c r="K18" s="59"/>
      <c r="L18" s="57"/>
      <c r="M18" s="113"/>
      <c r="N18" s="58"/>
      <c r="O18" s="58"/>
      <c r="P18" s="58"/>
      <c r="Q18" s="58"/>
      <c r="R18" s="58"/>
      <c r="S18" s="114"/>
      <c r="T18" s="57"/>
    </row>
    <row r="19" spans="1:20">
      <c r="A19" s="65"/>
      <c r="B19" s="60"/>
      <c r="C19" s="131"/>
      <c r="D19" s="66"/>
      <c r="E19" s="59"/>
      <c r="F19" s="57"/>
      <c r="G19" s="61"/>
      <c r="H19" s="58"/>
      <c r="I19" s="58"/>
      <c r="J19" s="60"/>
      <c r="K19" s="59"/>
      <c r="L19" s="57"/>
      <c r="M19" s="113"/>
      <c r="N19" s="58"/>
      <c r="O19" s="58"/>
      <c r="P19" s="58"/>
      <c r="Q19" s="58"/>
      <c r="R19" s="58"/>
      <c r="S19" s="114"/>
      <c r="T19" s="57"/>
    </row>
    <row r="20" spans="1:20">
      <c r="A20" s="65"/>
      <c r="B20" s="60"/>
      <c r="C20" s="131"/>
      <c r="D20" s="66"/>
      <c r="E20" s="59"/>
      <c r="F20" s="57"/>
      <c r="G20" s="61"/>
      <c r="H20" s="58"/>
      <c r="I20" s="58"/>
      <c r="J20" s="60"/>
      <c r="K20" s="59"/>
      <c r="L20" s="57"/>
      <c r="M20" s="113"/>
      <c r="N20" s="58"/>
      <c r="O20" s="58"/>
      <c r="P20" s="58"/>
      <c r="Q20" s="58"/>
      <c r="R20" s="58"/>
      <c r="S20" s="114"/>
      <c r="T20" s="57"/>
    </row>
    <row r="21" spans="1:20">
      <c r="A21" s="65"/>
      <c r="B21" s="60"/>
      <c r="C21" s="147"/>
      <c r="D21" s="62"/>
      <c r="E21" s="59"/>
      <c r="F21" s="57"/>
      <c r="G21" s="61"/>
      <c r="H21" s="58"/>
      <c r="I21" s="58"/>
      <c r="J21" s="60"/>
      <c r="K21" s="59"/>
      <c r="L21" s="57"/>
      <c r="M21" s="113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147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147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147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147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147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147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4"/>
      <c r="B28" s="60"/>
      <c r="C28" s="147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147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56"/>
      <c r="B30" s="51"/>
      <c r="C30" s="148"/>
      <c r="D30" s="54"/>
      <c r="E30" s="53"/>
      <c r="F30" s="48"/>
      <c r="G30" s="52"/>
      <c r="H30" s="49"/>
      <c r="I30" s="49"/>
      <c r="J30" s="51"/>
      <c r="K30" s="50"/>
      <c r="L30" s="48"/>
      <c r="M30" s="115"/>
      <c r="N30" s="49"/>
      <c r="O30" s="49"/>
      <c r="P30" s="49"/>
      <c r="Q30" s="49"/>
      <c r="R30" s="49"/>
      <c r="S30" s="115"/>
      <c r="T30" s="48"/>
    </row>
    <row r="31" spans="1:20">
      <c r="A31" s="47">
        <v>43555</v>
      </c>
      <c r="B31" s="46" t="s">
        <v>77</v>
      </c>
      <c r="C31" s="149"/>
      <c r="D31" s="44"/>
      <c r="E31" s="43">
        <f>SUM(E4:E30)</f>
        <v>4003.7499999999982</v>
      </c>
      <c r="F31" s="42">
        <f>SUM(F4:F30)</f>
        <v>8749.5300000000007</v>
      </c>
      <c r="G31" s="41">
        <f>SUM(G5:G30)</f>
        <v>1.1299999999999999</v>
      </c>
      <c r="H31" s="38">
        <f t="shared" ref="H31:T31" si="0">SUM(H5:H30)</f>
        <v>0</v>
      </c>
      <c r="I31" s="38">
        <f t="shared" si="0"/>
        <v>0</v>
      </c>
      <c r="J31" s="40">
        <f t="shared" si="0"/>
        <v>0</v>
      </c>
      <c r="K31" s="39">
        <f t="shared" si="0"/>
        <v>1280.8400000000001</v>
      </c>
      <c r="L31" s="37">
        <f t="shared" si="0"/>
        <v>0</v>
      </c>
      <c r="M31" s="128"/>
      <c r="N31" s="38">
        <f t="shared" si="0"/>
        <v>552.58999999999992</v>
      </c>
      <c r="O31" s="38">
        <f t="shared" si="0"/>
        <v>174.23000000000002</v>
      </c>
      <c r="P31" s="38">
        <f t="shared" si="0"/>
        <v>395</v>
      </c>
      <c r="Q31" s="38">
        <f t="shared" si="0"/>
        <v>0</v>
      </c>
      <c r="R31" s="38">
        <f t="shared" si="0"/>
        <v>0</v>
      </c>
      <c r="S31" s="38">
        <f t="shared" si="0"/>
        <v>0</v>
      </c>
      <c r="T31" s="37">
        <f t="shared" si="0"/>
        <v>55.539999999999992</v>
      </c>
    </row>
    <row r="32" spans="1:20" ht="15.75" thickBot="1">
      <c r="A32" s="36">
        <v>43555</v>
      </c>
      <c r="B32" s="35" t="s">
        <v>76</v>
      </c>
      <c r="C32" s="150"/>
      <c r="D32" s="33"/>
      <c r="E32" s="32">
        <f>K31</f>
        <v>1280.8400000000001</v>
      </c>
      <c r="F32" s="31">
        <f>L31</f>
        <v>0</v>
      </c>
      <c r="G32" s="30"/>
      <c r="H32" s="29"/>
      <c r="I32" s="29"/>
      <c r="J32" s="28"/>
      <c r="K32" s="30"/>
      <c r="L32" s="28"/>
      <c r="M32" s="29"/>
      <c r="N32" s="30"/>
      <c r="O32" s="29"/>
      <c r="P32" s="29"/>
      <c r="Q32" s="29"/>
      <c r="R32" s="29"/>
      <c r="S32" s="29"/>
      <c r="T32" s="28"/>
    </row>
    <row r="33" spans="1:20" ht="15.75" thickBot="1">
      <c r="A33" s="27">
        <v>43555</v>
      </c>
      <c r="B33" s="24" t="s">
        <v>13</v>
      </c>
      <c r="C33" s="151" t="s">
        <v>12</v>
      </c>
      <c r="D33" s="25" t="s">
        <v>12</v>
      </c>
      <c r="E33" s="23">
        <f>E31-E32</f>
        <v>2722.909999999998</v>
      </c>
      <c r="F33" s="21">
        <f>F31-F32</f>
        <v>8749.5300000000007</v>
      </c>
      <c r="G33" s="24">
        <f t="shared" ref="G33:L33" si="1">G31+G4</f>
        <v>11.91</v>
      </c>
      <c r="H33" s="22">
        <f t="shared" si="1"/>
        <v>6805</v>
      </c>
      <c r="I33" s="22">
        <f t="shared" si="1"/>
        <v>492.28</v>
      </c>
      <c r="J33" s="24">
        <f t="shared" si="1"/>
        <v>0</v>
      </c>
      <c r="K33" s="23">
        <f t="shared" si="1"/>
        <v>6958.5000000000009</v>
      </c>
      <c r="L33" s="21">
        <f t="shared" si="1"/>
        <v>0</v>
      </c>
      <c r="M33" s="129"/>
      <c r="N33" s="22">
        <f t="shared" ref="N33:T33" si="2">N31+N4</f>
        <v>2627.21</v>
      </c>
      <c r="O33" s="22">
        <f t="shared" si="2"/>
        <v>1128.8600000000001</v>
      </c>
      <c r="P33" s="22">
        <f t="shared" si="2"/>
        <v>395</v>
      </c>
      <c r="Q33" s="22">
        <f t="shared" si="2"/>
        <v>151.5</v>
      </c>
      <c r="R33" s="22">
        <f t="shared" si="2"/>
        <v>300</v>
      </c>
      <c r="S33" s="22">
        <f t="shared" si="2"/>
        <v>1956.12</v>
      </c>
      <c r="T33" s="21">
        <f t="shared" si="2"/>
        <v>130.45999999999998</v>
      </c>
    </row>
    <row r="34" spans="1:20" ht="15.75" thickTop="1">
      <c r="A34" s="11"/>
      <c r="B34" s="8"/>
      <c r="C34" s="152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>
      <c r="A35" s="20"/>
      <c r="C35" s="153"/>
      <c r="D35" s="18"/>
      <c r="E35" s="8" t="s">
        <v>11</v>
      </c>
      <c r="F35" s="17"/>
      <c r="G35" s="16">
        <f>SUM(G33:J33)</f>
        <v>7309.19</v>
      </c>
      <c r="H35" s="16"/>
      <c r="I35" s="16"/>
      <c r="J35" s="16"/>
      <c r="K35" s="8" t="s">
        <v>10</v>
      </c>
      <c r="L35" s="17"/>
      <c r="M35" s="17"/>
      <c r="N35" s="16">
        <f>SUM(N33:T33)</f>
        <v>6689.15</v>
      </c>
      <c r="P35" s="16"/>
      <c r="Q35" s="16"/>
      <c r="R35" s="16"/>
      <c r="S35" s="16"/>
      <c r="T35" s="16"/>
    </row>
    <row r="36" spans="1:20">
      <c r="A36" s="11"/>
      <c r="B36" s="8"/>
      <c r="C36" s="152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11"/>
      <c r="B37" s="8" t="s">
        <v>9</v>
      </c>
      <c r="C37" s="154"/>
      <c r="D37" s="14"/>
      <c r="E37" s="8">
        <f>SUM(E4:F4)</f>
        <v>12752.149999999998</v>
      </c>
      <c r="F37" s="8"/>
      <c r="G37" s="1" t="s">
        <v>56</v>
      </c>
      <c r="H37" s="10"/>
      <c r="I37" s="2"/>
      <c r="L37" s="9" t="s">
        <v>5</v>
      </c>
      <c r="M37" s="9"/>
      <c r="N37" s="8"/>
      <c r="O37" s="8"/>
      <c r="P37" s="8"/>
      <c r="Q37" s="8"/>
      <c r="R37" s="8"/>
      <c r="S37" s="8"/>
      <c r="T37" s="8"/>
    </row>
    <row r="38" spans="1:20">
      <c r="A38" s="11"/>
      <c r="B38" s="4" t="s">
        <v>53</v>
      </c>
      <c r="C38" s="154"/>
      <c r="D38" s="14"/>
      <c r="E38" s="13">
        <f>G35</f>
        <v>7309.19</v>
      </c>
      <c r="F38" s="8"/>
      <c r="G38" s="1" t="s">
        <v>57</v>
      </c>
      <c r="H38" s="10"/>
      <c r="I38" s="2"/>
      <c r="K38" s="12"/>
      <c r="L38" s="9" t="s">
        <v>5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/>
      <c r="C39" s="154"/>
      <c r="E39" s="7">
        <f>SUM(E37:E38)</f>
        <v>20061.339999999997</v>
      </c>
      <c r="H39" s="10"/>
      <c r="I39" s="2"/>
      <c r="K39" s="7">
        <f>SUM(K37:K38)</f>
        <v>0</v>
      </c>
      <c r="N39" s="8"/>
      <c r="O39" s="8"/>
      <c r="P39" s="8"/>
      <c r="Q39" s="8"/>
      <c r="R39" s="8"/>
      <c r="S39" s="8"/>
      <c r="T39" s="8"/>
    </row>
    <row r="40" spans="1:20">
      <c r="B40" s="4" t="s">
        <v>54</v>
      </c>
      <c r="C40" s="154"/>
      <c r="E40" s="132">
        <f>-(N35)</f>
        <v>-6689.15</v>
      </c>
      <c r="G40" s="1" t="s">
        <v>3</v>
      </c>
      <c r="K40" s="1">
        <v>0</v>
      </c>
      <c r="L40" s="9" t="s">
        <v>2</v>
      </c>
      <c r="M40" s="9"/>
    </row>
    <row r="41" spans="1:20" ht="15.75" thickBot="1">
      <c r="B41" s="8" t="s">
        <v>55</v>
      </c>
      <c r="C41" s="154"/>
      <c r="E41" s="6">
        <f>SUM(E39:E40)</f>
        <v>13372.189999999997</v>
      </c>
      <c r="G41" s="7" t="s">
        <v>58</v>
      </c>
      <c r="K41" s="6">
        <f>SUM(K39:K40)</f>
        <v>0</v>
      </c>
    </row>
    <row r="42" spans="1:20" ht="15.75" thickTop="1">
      <c r="B42" s="4"/>
      <c r="C42" s="154"/>
    </row>
    <row r="43" spans="1:20">
      <c r="B43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ignoredErrors>
    <ignoredError sqref="E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6D57-E52D-47BF-B77C-88691760586A}">
  <dimension ref="A1:H23"/>
  <sheetViews>
    <sheetView topLeftCell="A5" workbookViewId="0">
      <selection activeCell="L20" sqref="L20"/>
    </sheetView>
  </sheetViews>
  <sheetFormatPr defaultRowHeight="15"/>
  <cols>
    <col min="1" max="1" width="19" customWidth="1"/>
  </cols>
  <sheetData>
    <row r="1" spans="1:8">
      <c r="A1" s="15" t="s">
        <v>59</v>
      </c>
    </row>
    <row r="3" spans="1:8">
      <c r="A3" s="15" t="s">
        <v>90</v>
      </c>
      <c r="D3" s="15"/>
    </row>
    <row r="5" spans="1:8">
      <c r="A5" s="1" t="s">
        <v>64</v>
      </c>
      <c r="B5" s="10"/>
      <c r="C5" s="2"/>
      <c r="D5" s="1"/>
      <c r="G5" s="1"/>
      <c r="H5" s="110" t="s">
        <v>67</v>
      </c>
    </row>
    <row r="6" spans="1:8">
      <c r="A6" s="1" t="s">
        <v>65</v>
      </c>
      <c r="B6" s="10"/>
      <c r="C6" s="2"/>
      <c r="D6" s="1"/>
      <c r="G6" s="12"/>
      <c r="H6" s="110" t="s">
        <v>67</v>
      </c>
    </row>
    <row r="7" spans="1:8">
      <c r="A7" s="1"/>
      <c r="B7" s="10"/>
      <c r="C7" s="2"/>
      <c r="D7" s="1"/>
      <c r="G7" s="7">
        <f>SUM(G5:G6)</f>
        <v>0</v>
      </c>
    </row>
    <row r="8" spans="1:8">
      <c r="A8" s="1" t="s">
        <v>60</v>
      </c>
      <c r="B8" s="10"/>
      <c r="C8" s="2"/>
      <c r="D8" s="1"/>
      <c r="G8" s="107"/>
    </row>
    <row r="9" spans="1:8">
      <c r="A9" s="1"/>
      <c r="B9" s="10"/>
      <c r="C9" s="2"/>
      <c r="D9" s="1"/>
      <c r="G9" s="7">
        <f>SUM(G7:G8)</f>
        <v>0</v>
      </c>
    </row>
    <row r="10" spans="1:8">
      <c r="A10" s="1" t="s">
        <v>61</v>
      </c>
      <c r="B10" s="1"/>
      <c r="C10" s="1"/>
      <c r="D10" s="1"/>
      <c r="G10" s="1"/>
    </row>
    <row r="11" spans="1:8" ht="26.1" customHeight="1" thickBot="1">
      <c r="A11" s="7" t="s">
        <v>58</v>
      </c>
      <c r="B11" s="1"/>
      <c r="C11" s="1"/>
      <c r="D11" s="1"/>
      <c r="G11" s="108">
        <f>G7-G10</f>
        <v>0</v>
      </c>
    </row>
    <row r="12" spans="1:8" ht="15.75" thickTop="1"/>
    <row r="13" spans="1:8">
      <c r="A13" s="8" t="s">
        <v>66</v>
      </c>
      <c r="B13" s="5"/>
      <c r="C13" s="14"/>
      <c r="G13" s="8">
        <f>'Apr-June 2019'!$E$37</f>
        <v>11121.75</v>
      </c>
    </row>
    <row r="14" spans="1:8">
      <c r="A14" s="4" t="s">
        <v>62</v>
      </c>
      <c r="B14" s="5"/>
      <c r="C14" s="14"/>
      <c r="G14" s="109"/>
      <c r="H14" s="110" t="s">
        <v>68</v>
      </c>
    </row>
    <row r="15" spans="1:8">
      <c r="A15" s="4"/>
      <c r="B15" s="5"/>
      <c r="C15" s="2"/>
      <c r="G15" s="7">
        <f>SUM(G13:G14)</f>
        <v>11121.75</v>
      </c>
      <c r="H15" s="110"/>
    </row>
    <row r="16" spans="1:8">
      <c r="A16" s="4" t="s">
        <v>63</v>
      </c>
      <c r="B16" s="5"/>
      <c r="C16" s="2"/>
      <c r="G16" s="1"/>
      <c r="H16" s="110" t="s">
        <v>68</v>
      </c>
    </row>
    <row r="17" spans="1:7" ht="24" customHeight="1" thickBot="1">
      <c r="A17" s="8" t="s">
        <v>55</v>
      </c>
      <c r="B17" s="5"/>
      <c r="C17" s="2"/>
      <c r="G17" s="6">
        <f>SUM(G13+G14)-G16</f>
        <v>11121.75</v>
      </c>
    </row>
    <row r="18" spans="1:7" ht="15.75" thickTop="1"/>
    <row r="23" spans="1:7">
      <c r="G23" s="15"/>
    </row>
  </sheetData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009E-4C66-44B8-A329-841FE08E39F3}">
  <dimension ref="A1:G23"/>
  <sheetViews>
    <sheetView workbookViewId="0">
      <selection activeCell="B20" sqref="B20"/>
    </sheetView>
  </sheetViews>
  <sheetFormatPr defaultRowHeight="15"/>
  <cols>
    <col min="2" max="2" width="10.7109375" bestFit="1" customWidth="1"/>
    <col min="5" max="5" width="10.5703125" style="125" bestFit="1" customWidth="1"/>
    <col min="6" max="6" width="9.140625" style="117"/>
    <col min="7" max="7" width="10.5703125" style="125" bestFit="1" customWidth="1"/>
  </cols>
  <sheetData>
    <row r="1" spans="1:7">
      <c r="A1" s="15" t="s">
        <v>86</v>
      </c>
    </row>
    <row r="2" spans="1:7">
      <c r="A2">
        <v>1</v>
      </c>
      <c r="B2" t="s">
        <v>99</v>
      </c>
    </row>
    <row r="3" spans="1:7">
      <c r="A3">
        <v>7</v>
      </c>
      <c r="B3" t="s">
        <v>103</v>
      </c>
    </row>
    <row r="4" spans="1:7">
      <c r="A4">
        <v>8</v>
      </c>
      <c r="B4" t="s">
        <v>104</v>
      </c>
    </row>
    <row r="5" spans="1:7">
      <c r="A5">
        <v>2</v>
      </c>
      <c r="B5" t="s">
        <v>105</v>
      </c>
    </row>
    <row r="6" spans="1:7">
      <c r="A6">
        <v>3</v>
      </c>
      <c r="B6" t="s">
        <v>98</v>
      </c>
    </row>
    <row r="7" spans="1:7">
      <c r="A7">
        <v>4</v>
      </c>
      <c r="B7" t="s">
        <v>102</v>
      </c>
    </row>
    <row r="8" spans="1:7">
      <c r="A8">
        <v>5</v>
      </c>
      <c r="B8" t="s">
        <v>97</v>
      </c>
    </row>
    <row r="10" spans="1:7">
      <c r="A10" s="15" t="s">
        <v>82</v>
      </c>
    </row>
    <row r="11" spans="1:7">
      <c r="B11" t="s">
        <v>83</v>
      </c>
      <c r="E11" s="125">
        <v>2372.52</v>
      </c>
      <c r="F11" s="117" t="s">
        <v>84</v>
      </c>
      <c r="G11" s="125">
        <v>2372.2199999999998</v>
      </c>
    </row>
    <row r="12" spans="1:7">
      <c r="B12" t="s">
        <v>85</v>
      </c>
      <c r="E12" s="125">
        <v>1368.5</v>
      </c>
      <c r="F12" s="117" t="s">
        <v>84</v>
      </c>
      <c r="G12" s="125">
        <v>1376</v>
      </c>
    </row>
    <row r="14" spans="1:7">
      <c r="A14" t="s">
        <v>89</v>
      </c>
    </row>
    <row r="15" spans="1:7">
      <c r="B15" s="130">
        <v>43646</v>
      </c>
      <c r="C15" s="15" t="s">
        <v>88</v>
      </c>
      <c r="D15" t="s">
        <v>96</v>
      </c>
    </row>
    <row r="16" spans="1:7">
      <c r="B16" s="130">
        <v>43738</v>
      </c>
    </row>
    <row r="17" spans="1:2">
      <c r="B17" s="130">
        <v>43830</v>
      </c>
    </row>
    <row r="18" spans="1:2">
      <c r="B18" s="130">
        <v>43921</v>
      </c>
    </row>
    <row r="20" spans="1:2" ht="15.75">
      <c r="A20" s="136" t="s">
        <v>114</v>
      </c>
      <c r="B20" s="137" t="s">
        <v>115</v>
      </c>
    </row>
    <row r="21" spans="1:2" ht="15.75">
      <c r="A21" s="137" t="s">
        <v>116</v>
      </c>
    </row>
    <row r="22" spans="1:2" ht="15.75">
      <c r="A22" s="137" t="s">
        <v>117</v>
      </c>
    </row>
    <row r="23" spans="1:2" ht="15.75">
      <c r="A23" s="137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Apr-June 2019</vt:lpstr>
      <vt:lpstr>July - Sept 2019</vt:lpstr>
      <vt:lpstr>Oct - Dec 2019</vt:lpstr>
      <vt:lpstr>Jan - March 2020</vt:lpstr>
      <vt:lpstr>Year end bank rec</vt:lpstr>
      <vt:lpstr>Notes and amendments</vt:lpstr>
      <vt:lpstr>'Apr-June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erlestokepc</cp:lastModifiedBy>
  <cp:lastPrinted>2019-07-10T13:13:50Z</cp:lastPrinted>
  <dcterms:created xsi:type="dcterms:W3CDTF">2019-06-14T08:47:58Z</dcterms:created>
  <dcterms:modified xsi:type="dcterms:W3CDTF">2020-03-26T22:42:39Z</dcterms:modified>
</cp:coreProperties>
</file>