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241ef39b66f3c6d/Erlestoke PC Docs 2019 onwards/Finance/Cashbook/"/>
    </mc:Choice>
  </mc:AlternateContent>
  <xr:revisionPtr revIDLastSave="0" documentId="8_{534C4CD2-D29E-4966-9ED2-00EDFC26B58B}" xr6:coauthVersionLast="47" xr6:coauthVersionMax="47" xr10:uidLastSave="{00000000-0000-0000-0000-000000000000}"/>
  <bookViews>
    <workbookView xWindow="-120" yWindow="-120" windowWidth="20730" windowHeight="11160" activeTab="3" xr2:uid="{FA020674-CD1C-4A1B-9F14-9C59542E5E35}"/>
  </bookViews>
  <sheets>
    <sheet name="Apr-June 2022" sheetId="1" r:id="rId1"/>
    <sheet name="July - Sept 2022" sheetId="2" r:id="rId2"/>
    <sheet name="Oct - Dec 2022" sheetId="4" r:id="rId3"/>
    <sheet name="Jan - March 2023" sheetId="3" r:id="rId4"/>
    <sheet name="Year end bank rec" sheetId="5" r:id="rId5"/>
    <sheet name="Notes and amendments" sheetId="6" r:id="rId6"/>
  </sheets>
  <definedNames>
    <definedName name="_xlnm.Print_Area" localSheetId="0">'Apr-June 2022'!$A$1:$T$42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4" l="1"/>
  <c r="U33" i="4"/>
  <c r="U35" i="4" s="1"/>
  <c r="U4" i="3" s="1"/>
  <c r="U4" i="2"/>
  <c r="U32" i="2"/>
  <c r="U34" i="2" s="1"/>
  <c r="U32" i="1"/>
  <c r="U34" i="1" s="1"/>
  <c r="U34" i="3"/>
  <c r="S32" i="1"/>
  <c r="O33" i="4"/>
  <c r="P33" i="4"/>
  <c r="Q33" i="4"/>
  <c r="R33" i="4"/>
  <c r="S33" i="4"/>
  <c r="T33" i="4"/>
  <c r="N33" i="4"/>
  <c r="H33" i="4"/>
  <c r="I33" i="4"/>
  <c r="J33" i="4"/>
  <c r="K33" i="4"/>
  <c r="L33" i="4"/>
  <c r="G33" i="4"/>
  <c r="U36" i="3" l="1"/>
  <c r="K33" i="1"/>
  <c r="T34" i="3" l="1"/>
  <c r="S34" i="3"/>
  <c r="R34" i="3"/>
  <c r="Q34" i="3"/>
  <c r="P34" i="3"/>
  <c r="O34" i="3"/>
  <c r="N34" i="3"/>
  <c r="L34" i="3"/>
  <c r="K34" i="3"/>
  <c r="J34" i="3"/>
  <c r="I34" i="3"/>
  <c r="H34" i="3"/>
  <c r="G34" i="3"/>
  <c r="T32" i="2"/>
  <c r="S32" i="2"/>
  <c r="R32" i="2"/>
  <c r="Q32" i="2"/>
  <c r="P32" i="2"/>
  <c r="O32" i="2"/>
  <c r="N32" i="2"/>
  <c r="L32" i="2"/>
  <c r="K32" i="2"/>
  <c r="J32" i="2"/>
  <c r="I32" i="2"/>
  <c r="H32" i="2"/>
  <c r="G32" i="2"/>
  <c r="T32" i="1"/>
  <c r="R32" i="1"/>
  <c r="Q32" i="1"/>
  <c r="P32" i="1"/>
  <c r="O32" i="1"/>
  <c r="N32" i="1"/>
  <c r="N34" i="1" s="1"/>
  <c r="L32" i="1"/>
  <c r="K32" i="1"/>
  <c r="J32" i="1"/>
  <c r="I32" i="1"/>
  <c r="H32" i="1"/>
  <c r="G32" i="1"/>
  <c r="N4" i="2" l="1"/>
  <c r="N34" i="2" s="1"/>
  <c r="N4" i="4" s="1"/>
  <c r="N35" i="4" s="1"/>
  <c r="N4" i="3" s="1"/>
  <c r="N36" i="3" s="1"/>
  <c r="S34" i="1"/>
  <c r="S4" i="2" s="1"/>
  <c r="S34" i="2" l="1"/>
  <c r="S4" i="4" s="1"/>
  <c r="S35" i="4" s="1"/>
  <c r="S4" i="3" s="1"/>
  <c r="S36" i="3" s="1"/>
  <c r="G7" i="5"/>
  <c r="G11" i="5" s="1"/>
  <c r="K41" i="4"/>
  <c r="K43" i="4" s="1"/>
  <c r="K42" i="3"/>
  <c r="K44" i="3" s="1"/>
  <c r="E32" i="1"/>
  <c r="F32" i="1"/>
  <c r="O34" i="1"/>
  <c r="O4" i="2" s="1"/>
  <c r="Q34" i="1"/>
  <c r="Q4" i="2" s="1"/>
  <c r="T34" i="1"/>
  <c r="T4" i="2" s="1"/>
  <c r="E33" i="1"/>
  <c r="F33" i="1"/>
  <c r="G34" i="1"/>
  <c r="G4" i="2" s="1"/>
  <c r="H34" i="1"/>
  <c r="H4" i="2" s="1"/>
  <c r="I34" i="1"/>
  <c r="I4" i="2" s="1"/>
  <c r="J34" i="1"/>
  <c r="J4" i="2" s="1"/>
  <c r="K34" i="1"/>
  <c r="K4" i="2" s="1"/>
  <c r="L34" i="1"/>
  <c r="L4" i="2" s="1"/>
  <c r="P34" i="1"/>
  <c r="P4" i="2" s="1"/>
  <c r="R34" i="1"/>
  <c r="R4" i="2" s="1"/>
  <c r="E38" i="1"/>
  <c r="K40" i="1"/>
  <c r="K42" i="1" s="1"/>
  <c r="E39" i="4" l="1"/>
  <c r="E40" i="3"/>
  <c r="E38" i="2"/>
  <c r="F34" i="1"/>
  <c r="F4" i="2" s="1"/>
  <c r="F32" i="2" s="1"/>
  <c r="E34" i="1"/>
  <c r="E4" i="2" s="1"/>
  <c r="E32" i="2" s="1"/>
  <c r="G36" i="1"/>
  <c r="E39" i="1" s="1"/>
  <c r="E40" i="1" s="1"/>
  <c r="G34" i="2"/>
  <c r="P34" i="2"/>
  <c r="K34" i="2"/>
  <c r="K4" i="4" s="1"/>
  <c r="K35" i="4" s="1"/>
  <c r="Q34" i="2"/>
  <c r="I34" i="2"/>
  <c r="R34" i="2"/>
  <c r="G9" i="5"/>
  <c r="T34" i="2"/>
  <c r="O34" i="2"/>
  <c r="H34" i="2"/>
  <c r="L34" i="2"/>
  <c r="J34" i="2"/>
  <c r="J4" i="4" s="1"/>
  <c r="E34" i="4"/>
  <c r="F34" i="4"/>
  <c r="E35" i="3"/>
  <c r="F35" i="3"/>
  <c r="E33" i="2"/>
  <c r="F33" i="2"/>
  <c r="N36" i="1"/>
  <c r="E41" i="1" s="1"/>
  <c r="E42" i="1" l="1"/>
  <c r="K40" i="2"/>
  <c r="K42" i="2" s="1"/>
  <c r="N36" i="2"/>
  <c r="E41" i="2" s="1"/>
  <c r="F34" i="2"/>
  <c r="F4" i="4" s="1"/>
  <c r="F33" i="4" s="1"/>
  <c r="F35" i="4" s="1"/>
  <c r="E34" i="2"/>
  <c r="E4" i="4" s="1"/>
  <c r="E33" i="4" s="1"/>
  <c r="E35" i="4" s="1"/>
  <c r="K4" i="3"/>
  <c r="K36" i="3" s="1"/>
  <c r="H4" i="4"/>
  <c r="H35" i="4" s="1"/>
  <c r="L4" i="4"/>
  <c r="L35" i="4" s="1"/>
  <c r="R4" i="4"/>
  <c r="R35" i="4" s="1"/>
  <c r="I4" i="4"/>
  <c r="I35" i="4" s="1"/>
  <c r="Q4" i="4"/>
  <c r="Q35" i="4" s="1"/>
  <c r="P4" i="4"/>
  <c r="P35" i="4" s="1"/>
  <c r="P4" i="3" s="1"/>
  <c r="P36" i="3" s="1"/>
  <c r="O4" i="4"/>
  <c r="O35" i="4" s="1"/>
  <c r="T4" i="4"/>
  <c r="T35" i="4" s="1"/>
  <c r="G4" i="4"/>
  <c r="G35" i="4" s="1"/>
  <c r="G36" i="2"/>
  <c r="E39" i="2" s="1"/>
  <c r="E40" i="2" s="1"/>
  <c r="J35" i="4"/>
  <c r="E42" i="2" l="1"/>
  <c r="N37" i="4"/>
  <c r="E42" i="4" s="1"/>
  <c r="L4" i="3"/>
  <c r="L36" i="3" s="1"/>
  <c r="O4" i="3"/>
  <c r="O36" i="3" s="1"/>
  <c r="Q4" i="3"/>
  <c r="Q36" i="3" s="1"/>
  <c r="I4" i="3"/>
  <c r="I36" i="3" s="1"/>
  <c r="R4" i="3"/>
  <c r="R36" i="3" s="1"/>
  <c r="H4" i="3"/>
  <c r="H36" i="3" s="1"/>
  <c r="T4" i="3"/>
  <c r="T36" i="3" s="1"/>
  <c r="F4" i="3"/>
  <c r="F34" i="3" s="1"/>
  <c r="F36" i="3" s="1"/>
  <c r="E4" i="3"/>
  <c r="E34" i="3" s="1"/>
  <c r="E36" i="3" s="1"/>
  <c r="J4" i="3"/>
  <c r="J36" i="3" s="1"/>
  <c r="G4" i="3"/>
  <c r="G36" i="3" s="1"/>
  <c r="G37" i="4"/>
  <c r="E40" i="4" s="1"/>
  <c r="E41" i="4" l="1"/>
  <c r="E43" i="4" s="1"/>
  <c r="N38" i="3"/>
  <c r="G38" i="3"/>
  <c r="E41" i="3" l="1"/>
  <c r="E42" i="3" s="1"/>
  <c r="E43" i="3"/>
  <c r="G17" i="5" l="1"/>
  <c r="E44" i="3"/>
</calcChain>
</file>

<file path=xl/sharedStrings.xml><?xml version="1.0" encoding="utf-8"?>
<sst xmlns="http://schemas.openxmlformats.org/spreadsheetml/2006/main" count="348" uniqueCount="119">
  <si>
    <t>NB: This must be a negative</t>
  </si>
  <si>
    <t>Less uncleared payments</t>
  </si>
  <si>
    <t>NB: value to be entered from bank statement</t>
  </si>
  <si>
    <t>Total payments in year to date</t>
  </si>
  <si>
    <t>Total receipts in year to date</t>
  </si>
  <si>
    <t>c/f</t>
  </si>
  <si>
    <t xml:space="preserve">Cash Book Bals </t>
  </si>
  <si>
    <t>Precept</t>
  </si>
  <si>
    <t>b/f</t>
  </si>
  <si>
    <t xml:space="preserve">Balances / totals </t>
  </si>
  <si>
    <t>Lloyds Bus Inst A/c</t>
  </si>
  <si>
    <t>Lloyds Treasurer's A/c</t>
  </si>
  <si>
    <t>REF NO.</t>
  </si>
  <si>
    <t>Vchr</t>
  </si>
  <si>
    <t>ITEM</t>
  </si>
  <si>
    <t>Date</t>
  </si>
  <si>
    <t>VAT</t>
  </si>
  <si>
    <t>Dona-tions /grants</t>
  </si>
  <si>
    <t>Mtce</t>
  </si>
  <si>
    <t>Grass cutting</t>
  </si>
  <si>
    <t>Admin</t>
  </si>
  <si>
    <t>Salary</t>
  </si>
  <si>
    <t>Payments</t>
  </si>
  <si>
    <t>Bank interest</t>
  </si>
  <si>
    <t>Receipts</t>
  </si>
  <si>
    <t>Agrees cashbook balance 30.9.19</t>
  </si>
  <si>
    <t>Agrees cashbook balance 31.3.20</t>
  </si>
  <si>
    <t>Erlestoke Parish Council</t>
  </si>
  <si>
    <t>Plus: o/s deposits</t>
  </si>
  <si>
    <t>Less uncleared items</t>
  </si>
  <si>
    <t>Plus receipts in year</t>
  </si>
  <si>
    <t>Less payments in year</t>
  </si>
  <si>
    <t>per bank statement</t>
  </si>
  <si>
    <t>From cashbook</t>
  </si>
  <si>
    <t>Misc</t>
  </si>
  <si>
    <t>Totals  April to June</t>
  </si>
  <si>
    <t>April to June payments</t>
  </si>
  <si>
    <t>July to September payments</t>
  </si>
  <si>
    <t>Totals  July to September</t>
  </si>
  <si>
    <t>Totals October to December</t>
  </si>
  <si>
    <t>October to December payments</t>
  </si>
  <si>
    <t>January to March payments</t>
  </si>
  <si>
    <t xml:space="preserve">Totals  January to March </t>
  </si>
  <si>
    <t>Bank reconciliation - three monthly</t>
  </si>
  <si>
    <t>Rec</t>
  </si>
  <si>
    <t>Other</t>
  </si>
  <si>
    <t>The following amounts of money have been ringfenced within the Parish accounts for planned projects;</t>
  </si>
  <si>
    <t>£2k ringfenced should there be a need for an election paid for by the Parish Council</t>
  </si>
  <si>
    <t>£2k ringfenced for refurbishments and new equipment for the playpark</t>
  </si>
  <si>
    <t>£1k ringfenced as a six month expenditure reserve</t>
  </si>
  <si>
    <t>Less: payments in year to 30.6.21</t>
  </si>
  <si>
    <t>Combined cashbook balance 30.6.21</t>
  </si>
  <si>
    <t>Current a/c balance 30.6.21</t>
  </si>
  <si>
    <t>Deposit a/c balance 30.6.21</t>
  </si>
  <si>
    <t>Agrees cashbook balance 30.6.21</t>
  </si>
  <si>
    <t>Combined cashbook balance 31.3.22</t>
  </si>
  <si>
    <t>Combined opening balance 1/4/22</t>
  </si>
  <si>
    <t>Plus: receipts in year to 30.6.22</t>
  </si>
  <si>
    <t>Plus: receipts in year to 30.9.22</t>
  </si>
  <si>
    <t>Less: payments in year to 30.9.22</t>
  </si>
  <si>
    <t>Combined cashbook balance 30.9.22</t>
  </si>
  <si>
    <t>Current a/c balance 30.9.22</t>
  </si>
  <si>
    <t>Deposit a/c balance 30.9.22</t>
  </si>
  <si>
    <t>Plus: receipts in year to 31.12.22</t>
  </si>
  <si>
    <t>Less: payments in year to 31.12.22</t>
  </si>
  <si>
    <t>Combined cashbook balance 31.12.22</t>
  </si>
  <si>
    <t>Current a/c balance 31.12.22</t>
  </si>
  <si>
    <t>Deposit a/c balance 31.12.22</t>
  </si>
  <si>
    <t>Agrees cashbook balance 31.12.22</t>
  </si>
  <si>
    <t>Plus: receipts in year to 31.3.22</t>
  </si>
  <si>
    <t>Less: payments in year to 31.3.23</t>
  </si>
  <si>
    <t>Combined cashbook balance 31.3.23</t>
  </si>
  <si>
    <t>Current a/c balance 31.3.23</t>
  </si>
  <si>
    <t>Deposit a/c balance 31.3.23</t>
  </si>
  <si>
    <t>Bank reconciliation as at 31st March 2023</t>
  </si>
  <si>
    <t>Interest</t>
  </si>
  <si>
    <t>Zen Internet monthly payment</t>
  </si>
  <si>
    <t>Wiltshire Council Precept</t>
  </si>
  <si>
    <t>Clerk Polly Doyle April salary</t>
  </si>
  <si>
    <t>WALC annual membership</t>
  </si>
  <si>
    <t>SLCC annual membership</t>
  </si>
  <si>
    <t>DD</t>
  </si>
  <si>
    <t>BT</t>
  </si>
  <si>
    <t>Current a/c/bank balance 31.3.23</t>
  </si>
  <si>
    <t>deposit a/c bank balance 31.3.23</t>
  </si>
  <si>
    <t>Combined opening balance 1.4.22</t>
  </si>
  <si>
    <t>Agrees cashbook balance 31.3.23</t>
  </si>
  <si>
    <t>Clerk Polly Doyle April OT and May salary and OT</t>
  </si>
  <si>
    <t>Mark Goddard and Sons Ltd grass cutting invoice</t>
  </si>
  <si>
    <t>Clerk Polly Doyle June salary</t>
  </si>
  <si>
    <t xml:space="preserve">Community First annual insurance payment </t>
  </si>
  <si>
    <t>Auditing solutions</t>
  </si>
  <si>
    <t>Clerk Polly Doyle O/T</t>
  </si>
  <si>
    <t>Clerk Polly Doyle August salary</t>
  </si>
  <si>
    <t>Clerk Polly Doyle August overtime</t>
  </si>
  <si>
    <t>Clerk Polly Doyle Sept salary</t>
  </si>
  <si>
    <t>Play Safety Ltd</t>
  </si>
  <si>
    <t>Clerk Polly Doyle October salary</t>
  </si>
  <si>
    <t>ICO</t>
  </si>
  <si>
    <t>Mark Goddard Grass Cutting</t>
  </si>
  <si>
    <t>Clerk Polly Doyle backdated NALC pay increase</t>
  </si>
  <si>
    <t>Clerk Polly Doyle November salary</t>
  </si>
  <si>
    <t>Clerk Polly Doyle October expenses</t>
  </si>
  <si>
    <t>Erlestoke and Coulston Cricket Club track maintenance</t>
  </si>
  <si>
    <t>Clerk Polly Doyle December salary</t>
  </si>
  <si>
    <t>Zen Internet mnthly payment</t>
  </si>
  <si>
    <t>Clerk Polly Doyle July 2022 salary</t>
  </si>
  <si>
    <t>Clerk Polly Doyle Jan 2023 salary</t>
  </si>
  <si>
    <t>Wiltshire Council playpark bin grant</t>
  </si>
  <si>
    <t>Donation to The News magazine</t>
  </si>
  <si>
    <t>Donation to the Three Villages Minibus</t>
  </si>
  <si>
    <t xml:space="preserve">Wiltshire Citizen Advice </t>
  </si>
  <si>
    <t>Wiltshire Council playground item grant.</t>
  </si>
  <si>
    <t>Donation to Parochial Church for room hire</t>
  </si>
  <si>
    <t>Clerk Polly Doyle February salary</t>
  </si>
  <si>
    <t>Zen Internet Domain name annual registration</t>
  </si>
  <si>
    <t>Red</t>
  </si>
  <si>
    <t>S137</t>
  </si>
  <si>
    <t>Mark Goddard maintenance of open spaces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</si>
</sst>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0_ ;[Red]\-0.00\ "/>
  </numFmts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color rgb="FFFF0000"/>
      <name val="Calibri"/>
      <family val="2"/>
      <scheme val="minor"/>
    </font>
    <font>
      <b/>
      <sz val="10"/>
      <color indexed="12"/>
      <name val="Times New Roman"/>
      <family val="1"/>
    </font>
    <font>
      <b/>
      <sz val="10"/>
      <color indexed="36"/>
      <name val="Times New Roman"/>
      <family val="1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9"/>
      <name val="Britannic Bold"/>
      <family val="2"/>
    </font>
    <font>
      <b/>
      <sz val="11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2"/>
      <color rgb="FF222222"/>
      <name val="Calibri"/>
      <family val="2"/>
      <scheme val="minor"/>
    </font>
    <font>
      <sz val="10"/>
      <color rgb="FFFF0000"/>
      <name val="CG Times"/>
      <family val="1"/>
    </font>
    <font>
      <sz val="8"/>
      <name val="Calibri"/>
      <family val="2"/>
      <scheme val="minor"/>
    </font>
    <font>
      <sz val="10"/>
      <color theme="1"/>
      <name val="CG Times"/>
      <family val="1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</font>
    <font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gray125">
        <fgColor indexed="43"/>
        <bgColor rgb="FFFFFF00"/>
      </patternFill>
    </fill>
    <fill>
      <patternFill patternType="gray125">
        <fgColor indexed="43"/>
        <b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1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0" fillId="0" borderId="0"/>
  </cellStyleXfs>
  <cellXfs count="249">
    <xf numFmtId="0" fontId="0" fillId="0" borderId="0" xfId="0"/>
    <xf numFmtId="2" fontId="0" fillId="0" borderId="0" xfId="0" applyNumberFormat="1"/>
    <xf numFmtId="1" fontId="0" fillId="0" borderId="0" xfId="0" applyNumberFormat="1"/>
    <xf numFmtId="16" fontId="0" fillId="0" borderId="0" xfId="0" applyNumberFormat="1"/>
    <xf numFmtId="2" fontId="3" fillId="0" borderId="0" xfId="0" applyNumberFormat="1" applyFont="1"/>
    <xf numFmtId="1" fontId="3" fillId="0" borderId="0" xfId="0" applyNumberFormat="1" applyFont="1" applyAlignment="1">
      <alignment horizontal="center"/>
    </xf>
    <xf numFmtId="2" fontId="2" fillId="0" borderId="1" xfId="0" applyNumberFormat="1" applyFont="1" applyBorder="1"/>
    <xf numFmtId="2" fontId="2" fillId="0" borderId="0" xfId="0" applyNumberFormat="1" applyFont="1"/>
    <xf numFmtId="2" fontId="4" fillId="0" borderId="0" xfId="0" applyNumberFormat="1" applyFont="1"/>
    <xf numFmtId="2" fontId="5" fillId="0" borderId="0" xfId="0" applyNumberFormat="1" applyFont="1"/>
    <xf numFmtId="1" fontId="0" fillId="0" borderId="0" xfId="0" applyNumberFormat="1" applyAlignment="1">
      <alignment horizontal="center"/>
    </xf>
    <xf numFmtId="16" fontId="4" fillId="0" borderId="0" xfId="0" applyNumberFormat="1" applyFont="1"/>
    <xf numFmtId="2" fontId="0" fillId="0" borderId="2" xfId="0" applyNumberFormat="1" applyBorder="1"/>
    <xf numFmtId="2" fontId="4" fillId="0" borderId="2" xfId="0" applyNumberFormat="1" applyFont="1" applyBorder="1"/>
    <xf numFmtId="1" fontId="4" fillId="0" borderId="0" xfId="0" applyNumberFormat="1" applyFont="1"/>
    <xf numFmtId="0" fontId="2" fillId="0" borderId="0" xfId="0" applyFont="1"/>
    <xf numFmtId="2" fontId="4" fillId="0" borderId="0" xfId="1" applyNumberFormat="1" applyFont="1"/>
    <xf numFmtId="49" fontId="6" fillId="0" borderId="0" xfId="0" applyNumberFormat="1" applyFont="1" applyAlignment="1">
      <alignment horizontal="center"/>
    </xf>
    <xf numFmtId="1" fontId="2" fillId="0" borderId="0" xfId="0" applyNumberFormat="1" applyFont="1"/>
    <xf numFmtId="1" fontId="7" fillId="0" borderId="0" xfId="0" applyNumberFormat="1" applyFont="1" applyAlignment="1">
      <alignment horizontal="center"/>
    </xf>
    <xf numFmtId="16" fontId="2" fillId="0" borderId="0" xfId="0" applyNumberFormat="1" applyFont="1"/>
    <xf numFmtId="2" fontId="8" fillId="2" borderId="3" xfId="0" applyNumberFormat="1" applyFont="1" applyFill="1" applyBorder="1" applyAlignment="1">
      <alignment vertical="center"/>
    </xf>
    <xf numFmtId="2" fontId="8" fillId="2" borderId="4" xfId="0" applyNumberFormat="1" applyFont="1" applyFill="1" applyBorder="1" applyAlignment="1">
      <alignment vertical="center"/>
    </xf>
    <xf numFmtId="2" fontId="8" fillId="2" borderId="5" xfId="0" applyNumberFormat="1" applyFont="1" applyFill="1" applyBorder="1" applyAlignment="1">
      <alignment vertical="center"/>
    </xf>
    <xf numFmtId="2" fontId="8" fillId="2" borderId="6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6" fontId="8" fillId="2" borderId="7" xfId="0" quotePrefix="1" applyNumberFormat="1" applyFont="1" applyFill="1" applyBorder="1" applyAlignment="1">
      <alignment horizontal="right" vertical="center"/>
    </xf>
    <xf numFmtId="2" fontId="8" fillId="3" borderId="8" xfId="0" applyNumberFormat="1" applyFont="1" applyFill="1" applyBorder="1" applyAlignment="1">
      <alignment vertical="center"/>
    </xf>
    <xf numFmtId="2" fontId="8" fillId="3" borderId="9" xfId="0" applyNumberFormat="1" applyFont="1" applyFill="1" applyBorder="1" applyAlignment="1">
      <alignment vertical="center"/>
    </xf>
    <xf numFmtId="2" fontId="8" fillId="3" borderId="10" xfId="0" applyNumberFormat="1" applyFont="1" applyFill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2" fontId="8" fillId="0" borderId="12" xfId="0" applyNumberFormat="1" applyFont="1" applyBorder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16" fontId="8" fillId="0" borderId="14" xfId="0" quotePrefix="1" applyNumberFormat="1" applyFont="1" applyBorder="1" applyAlignment="1">
      <alignment horizontal="right" vertical="center"/>
    </xf>
    <xf numFmtId="2" fontId="8" fillId="4" borderId="15" xfId="0" applyNumberFormat="1" applyFont="1" applyFill="1" applyBorder="1" applyAlignment="1">
      <alignment vertical="center"/>
    </xf>
    <xf numFmtId="2" fontId="8" fillId="4" borderId="16" xfId="0" applyNumberFormat="1" applyFont="1" applyFill="1" applyBorder="1" applyAlignment="1">
      <alignment vertical="center"/>
    </xf>
    <xf numFmtId="2" fontId="8" fillId="4" borderId="17" xfId="0" applyNumberFormat="1" applyFont="1" applyFill="1" applyBorder="1" applyAlignment="1">
      <alignment vertical="center"/>
    </xf>
    <xf numFmtId="2" fontId="8" fillId="4" borderId="18" xfId="0" applyNumberFormat="1" applyFont="1" applyFill="1" applyBorder="1" applyAlignment="1">
      <alignment vertical="center"/>
    </xf>
    <xf numFmtId="2" fontId="8" fillId="4" borderId="19" xfId="0" applyNumberFormat="1" applyFont="1" applyFill="1" applyBorder="1" applyAlignment="1">
      <alignment vertical="center"/>
    </xf>
    <xf numFmtId="2" fontId="8" fillId="4" borderId="20" xfId="0" applyNumberFormat="1" applyFont="1" applyFill="1" applyBorder="1" applyAlignment="1">
      <alignment vertical="center"/>
    </xf>
    <xf numFmtId="2" fontId="8" fillId="4" borderId="21" xfId="0" applyNumberFormat="1" applyFont="1" applyFill="1" applyBorder="1" applyAlignment="1">
      <alignment vertical="center"/>
    </xf>
    <xf numFmtId="1" fontId="8" fillId="4" borderId="0" xfId="0" applyNumberFormat="1" applyFont="1" applyFill="1" applyAlignment="1">
      <alignment horizontal="center" vertical="center"/>
    </xf>
    <xf numFmtId="1" fontId="8" fillId="4" borderId="13" xfId="0" applyNumberFormat="1" applyFont="1" applyFill="1" applyBorder="1" applyAlignment="1">
      <alignment horizontal="center" vertical="center"/>
    </xf>
    <xf numFmtId="2" fontId="8" fillId="5" borderId="0" xfId="0" applyNumberFormat="1" applyFont="1" applyFill="1" applyAlignment="1">
      <alignment vertical="center"/>
    </xf>
    <xf numFmtId="16" fontId="8" fillId="4" borderId="14" xfId="0" quotePrefix="1" applyNumberFormat="1" applyFont="1" applyFill="1" applyBorder="1" applyAlignment="1">
      <alignment horizontal="right" vertical="center"/>
    </xf>
    <xf numFmtId="2" fontId="9" fillId="0" borderId="22" xfId="0" applyNumberFormat="1" applyFont="1" applyBorder="1"/>
    <xf numFmtId="2" fontId="9" fillId="0" borderId="23" xfId="0" applyNumberFormat="1" applyFont="1" applyBorder="1"/>
    <xf numFmtId="2" fontId="9" fillId="0" borderId="24" xfId="0" applyNumberFormat="1" applyFont="1" applyBorder="1"/>
    <xf numFmtId="2" fontId="9" fillId="0" borderId="2" xfId="0" applyNumberFormat="1" applyFont="1" applyBorder="1"/>
    <xf numFmtId="2" fontId="9" fillId="0" borderId="25" xfId="0" applyNumberFormat="1" applyFont="1" applyBorder="1"/>
    <xf numFmtId="2" fontId="9" fillId="0" borderId="24" xfId="0" applyNumberFormat="1" applyFont="1" applyBorder="1" applyAlignment="1">
      <alignment horizontal="right"/>
    </xf>
    <xf numFmtId="1" fontId="9" fillId="0" borderId="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16" fontId="9" fillId="0" borderId="26" xfId="0" applyNumberFormat="1" applyFont="1" applyBorder="1"/>
    <xf numFmtId="2" fontId="9" fillId="0" borderId="27" xfId="0" applyNumberFormat="1" applyFont="1" applyBorder="1"/>
    <xf numFmtId="2" fontId="9" fillId="0" borderId="28" xfId="0" applyNumberFormat="1" applyFont="1" applyBorder="1"/>
    <xf numFmtId="2" fontId="9" fillId="0" borderId="29" xfId="0" applyNumberFormat="1" applyFont="1" applyBorder="1"/>
    <xf numFmtId="2" fontId="9" fillId="0" borderId="30" xfId="0" applyNumberFormat="1" applyFont="1" applyBorder="1"/>
    <xf numFmtId="2" fontId="9" fillId="0" borderId="31" xfId="0" applyNumberFormat="1" applyFont="1" applyBorder="1"/>
    <xf numFmtId="1" fontId="9" fillId="0" borderId="30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16" fontId="9" fillId="0" borderId="32" xfId="0" applyNumberFormat="1" applyFont="1" applyBorder="1"/>
    <xf numFmtId="16" fontId="9" fillId="0" borderId="32" xfId="0" applyNumberFormat="1" applyFont="1" applyBorder="1" applyAlignment="1">
      <alignment horizontal="right"/>
    </xf>
    <xf numFmtId="1" fontId="10" fillId="0" borderId="30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2" fontId="8" fillId="0" borderId="11" xfId="0" applyNumberFormat="1" applyFont="1" applyBorder="1"/>
    <xf numFmtId="2" fontId="8" fillId="0" borderId="13" xfId="0" applyNumberFormat="1" applyFont="1" applyBorder="1"/>
    <xf numFmtId="2" fontId="8" fillId="0" borderId="12" xfId="0" applyNumberFormat="1" applyFont="1" applyBorder="1"/>
    <xf numFmtId="2" fontId="8" fillId="0" borderId="0" xfId="0" applyNumberFormat="1" applyFont="1"/>
    <xf numFmtId="2" fontId="8" fillId="0" borderId="33" xfId="0" applyNumberFormat="1" applyFont="1" applyBorder="1"/>
    <xf numFmtId="1" fontId="8" fillId="0" borderId="0" xfId="0" applyNumberFormat="1" applyFont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6" fontId="8" fillId="0" borderId="14" xfId="0" applyNumberFormat="1" applyFont="1" applyBorder="1" applyAlignment="1">
      <alignment horizontal="right"/>
    </xf>
    <xf numFmtId="16" fontId="1" fillId="6" borderId="47" xfId="0" applyNumberFormat="1" applyFont="1" applyFill="1" applyBorder="1"/>
    <xf numFmtId="2" fontId="1" fillId="6" borderId="48" xfId="0" applyNumberFormat="1" applyFont="1" applyFill="1" applyBorder="1"/>
    <xf numFmtId="1" fontId="1" fillId="6" borderId="43" xfId="0" applyNumberFormat="1" applyFont="1" applyFill="1" applyBorder="1"/>
    <xf numFmtId="1" fontId="1" fillId="6" borderId="48" xfId="0" applyNumberFormat="1" applyFont="1" applyFill="1" applyBorder="1"/>
    <xf numFmtId="16" fontId="11" fillId="7" borderId="41" xfId="0" applyNumberFormat="1" applyFont="1" applyFill="1" applyBorder="1" applyAlignment="1">
      <alignment horizontal="center" vertical="center" wrapText="1"/>
    </xf>
    <xf numFmtId="2" fontId="11" fillId="7" borderId="40" xfId="0" applyNumberFormat="1" applyFont="1" applyFill="1" applyBorder="1" applyAlignment="1">
      <alignment horizontal="center" vertical="center" wrapText="1"/>
    </xf>
    <xf numFmtId="1" fontId="11" fillId="7" borderId="35" xfId="0" applyNumberFormat="1" applyFont="1" applyFill="1" applyBorder="1" applyAlignment="1">
      <alignment horizontal="center" vertical="center" wrapText="1"/>
    </xf>
    <xf numFmtId="1" fontId="11" fillId="7" borderId="39" xfId="0" applyNumberFormat="1" applyFont="1" applyFill="1" applyBorder="1" applyAlignment="1">
      <alignment horizontal="center" vertical="center" wrapText="1"/>
    </xf>
    <xf numFmtId="2" fontId="11" fillId="7" borderId="36" xfId="0" applyNumberFormat="1" applyFont="1" applyFill="1" applyBorder="1" applyAlignment="1">
      <alignment horizontal="center" vertical="center" wrapText="1"/>
    </xf>
    <xf numFmtId="2" fontId="11" fillId="7" borderId="3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/>
    <xf numFmtId="2" fontId="2" fillId="8" borderId="1" xfId="0" applyNumberFormat="1" applyFont="1" applyFill="1" applyBorder="1"/>
    <xf numFmtId="0" fontId="5" fillId="0" borderId="0" xfId="0" applyFont="1"/>
    <xf numFmtId="2" fontId="9" fillId="0" borderId="50" xfId="0" applyNumberFormat="1" applyFont="1" applyBorder="1"/>
    <xf numFmtId="2" fontId="9" fillId="0" borderId="51" xfId="0" applyNumberFormat="1" applyFont="1" applyBorder="1"/>
    <xf numFmtId="0" fontId="0" fillId="0" borderId="0" xfId="0" applyAlignment="1">
      <alignment horizontal="center"/>
    </xf>
    <xf numFmtId="164" fontId="0" fillId="0" borderId="0" xfId="0" applyNumberFormat="1"/>
    <xf numFmtId="44" fontId="0" fillId="0" borderId="0" xfId="0" applyNumberFormat="1"/>
    <xf numFmtId="2" fontId="12" fillId="6" borderId="52" xfId="0" applyNumberFormat="1" applyFont="1" applyFill="1" applyBorder="1" applyAlignment="1">
      <alignment horizontal="center"/>
    </xf>
    <xf numFmtId="2" fontId="11" fillId="7" borderId="53" xfId="0" applyNumberFormat="1" applyFont="1" applyFill="1" applyBorder="1" applyAlignment="1">
      <alignment horizontal="center" vertical="center" wrapText="1"/>
    </xf>
    <xf numFmtId="2" fontId="8" fillId="4" borderId="54" xfId="0" applyNumberFormat="1" applyFont="1" applyFill="1" applyBorder="1" applyAlignment="1">
      <alignment vertical="center"/>
    </xf>
    <xf numFmtId="2" fontId="8" fillId="2" borderId="55" xfId="0" applyNumberFormat="1" applyFont="1" applyFill="1" applyBorder="1" applyAlignment="1">
      <alignment vertical="center"/>
    </xf>
    <xf numFmtId="14" fontId="0" fillId="0" borderId="0" xfId="0" applyNumberFormat="1"/>
    <xf numFmtId="1" fontId="10" fillId="0" borderId="28" xfId="0" applyNumberFormat="1" applyFont="1" applyBorder="1" applyAlignment="1">
      <alignment horizontal="left"/>
    </xf>
    <xf numFmtId="164" fontId="2" fillId="0" borderId="0" xfId="0" applyNumberFormat="1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" fontId="0" fillId="0" borderId="0" xfId="0" applyNumberFormat="1" applyAlignment="1">
      <alignment horizontal="left"/>
    </xf>
    <xf numFmtId="1" fontId="1" fillId="6" borderId="43" xfId="0" applyNumberFormat="1" applyFont="1" applyFill="1" applyBorder="1" applyAlignment="1">
      <alignment horizontal="left"/>
    </xf>
    <xf numFmtId="1" fontId="11" fillId="7" borderId="35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Border="1" applyAlignment="1">
      <alignment horizontal="left"/>
    </xf>
    <xf numFmtId="1" fontId="9" fillId="0" borderId="28" xfId="0" applyNumberFormat="1" applyFont="1" applyBorder="1" applyAlignment="1">
      <alignment horizontal="left"/>
    </xf>
    <xf numFmtId="1" fontId="9" fillId="0" borderId="23" xfId="0" applyNumberFormat="1" applyFont="1" applyBorder="1" applyAlignment="1">
      <alignment horizontal="left"/>
    </xf>
    <xf numFmtId="1" fontId="8" fillId="4" borderId="13" xfId="0" applyNumberFormat="1" applyFont="1" applyFill="1" applyBorder="1" applyAlignment="1">
      <alignment horizontal="left" vertical="center"/>
    </xf>
    <xf numFmtId="1" fontId="8" fillId="0" borderId="13" xfId="0" applyNumberFormat="1" applyFont="1" applyBorder="1" applyAlignment="1">
      <alignment horizontal="left" vertical="center"/>
    </xf>
    <xf numFmtId="1" fontId="8" fillId="2" borderId="4" xfId="0" applyNumberFormat="1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2" fontId="4" fillId="9" borderId="57" xfId="1" applyNumberFormat="1" applyFont="1" applyFill="1" applyBorder="1"/>
    <xf numFmtId="2" fontId="4" fillId="9" borderId="2" xfId="0" applyNumberFormat="1" applyFont="1" applyFill="1" applyBorder="1"/>
    <xf numFmtId="164" fontId="0" fillId="9" borderId="0" xfId="0" applyNumberFormat="1" applyFill="1"/>
    <xf numFmtId="2" fontId="0" fillId="0" borderId="0" xfId="0" applyNumberFormat="1" applyAlignment="1">
      <alignment horizontal="center"/>
    </xf>
    <xf numFmtId="2" fontId="9" fillId="0" borderId="50" xfId="0" applyNumberFormat="1" applyFont="1" applyBorder="1" applyAlignment="1">
      <alignment horizontal="center"/>
    </xf>
    <xf numFmtId="2" fontId="9" fillId="0" borderId="51" xfId="0" applyNumberFormat="1" applyFont="1" applyBorder="1" applyAlignment="1">
      <alignment horizontal="center"/>
    </xf>
    <xf numFmtId="2" fontId="8" fillId="3" borderId="9" xfId="0" applyNumberFormat="1" applyFont="1" applyFill="1" applyBorder="1" applyAlignment="1">
      <alignment horizontal="center" vertical="center"/>
    </xf>
    <xf numFmtId="2" fontId="8" fillId="2" borderId="55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4" borderId="57" xfId="0" applyNumberFormat="1" applyFont="1" applyFill="1" applyBorder="1" applyAlignment="1">
      <alignment vertical="center"/>
    </xf>
    <xf numFmtId="2" fontId="8" fillId="4" borderId="58" xfId="0" applyNumberFormat="1" applyFont="1" applyFill="1" applyBorder="1" applyAlignment="1">
      <alignment vertical="center"/>
    </xf>
    <xf numFmtId="2" fontId="8" fillId="4" borderId="59" xfId="0" applyNumberFormat="1" applyFont="1" applyFill="1" applyBorder="1" applyAlignment="1">
      <alignment vertical="center"/>
    </xf>
    <xf numFmtId="2" fontId="9" fillId="8" borderId="2" xfId="0" applyNumberFormat="1" applyFont="1" applyFill="1" applyBorder="1" applyAlignment="1">
      <alignment horizontal="center"/>
    </xf>
    <xf numFmtId="2" fontId="8" fillId="0" borderId="60" xfId="0" applyNumberFormat="1" applyFont="1" applyBorder="1"/>
    <xf numFmtId="2" fontId="8" fillId="0" borderId="61" xfId="0" applyNumberFormat="1" applyFont="1" applyBorder="1"/>
    <xf numFmtId="2" fontId="8" fillId="0" borderId="62" xfId="0" applyNumberFormat="1" applyFont="1" applyBorder="1"/>
    <xf numFmtId="2" fontId="8" fillId="0" borderId="63" xfId="0" applyNumberFormat="1" applyFont="1" applyBorder="1"/>
    <xf numFmtId="2" fontId="8" fillId="0" borderId="64" xfId="0" applyNumberFormat="1" applyFont="1" applyBorder="1"/>
    <xf numFmtId="2" fontId="8" fillId="0" borderId="65" xfId="0" applyNumberFormat="1" applyFont="1" applyBorder="1"/>
    <xf numFmtId="2" fontId="8" fillId="3" borderId="66" xfId="0" applyNumberFormat="1" applyFont="1" applyFill="1" applyBorder="1" applyAlignment="1">
      <alignment vertical="center"/>
    </xf>
    <xf numFmtId="2" fontId="8" fillId="0" borderId="65" xfId="0" applyNumberFormat="1" applyFont="1" applyBorder="1" applyAlignment="1">
      <alignment horizontal="center"/>
    </xf>
    <xf numFmtId="2" fontId="4" fillId="9" borderId="0" xfId="1" applyNumberFormat="1" applyFont="1" applyFill="1"/>
    <xf numFmtId="164" fontId="2" fillId="9" borderId="0" xfId="0" applyNumberFormat="1" applyFont="1" applyFill="1"/>
    <xf numFmtId="2" fontId="1" fillId="0" borderId="0" xfId="0" applyNumberFormat="1" applyFont="1"/>
    <xf numFmtId="2" fontId="15" fillId="0" borderId="27" xfId="0" applyNumberFormat="1" applyFont="1" applyBorder="1"/>
    <xf numFmtId="2" fontId="15" fillId="0" borderId="28" xfId="0" applyNumberFormat="1" applyFont="1" applyBorder="1"/>
    <xf numFmtId="2" fontId="9" fillId="0" borderId="49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 vertical="center"/>
    </xf>
    <xf numFmtId="2" fontId="0" fillId="0" borderId="30" xfId="0" applyNumberFormat="1" applyBorder="1"/>
    <xf numFmtId="16" fontId="9" fillId="0" borderId="68" xfId="0" applyNumberFormat="1" applyFont="1" applyBorder="1"/>
    <xf numFmtId="2" fontId="9" fillId="0" borderId="69" xfId="0" applyNumberFormat="1" applyFont="1" applyBorder="1"/>
    <xf numFmtId="1" fontId="9" fillId="0" borderId="70" xfId="0" applyNumberFormat="1" applyFont="1" applyBorder="1" applyAlignment="1">
      <alignment horizontal="center"/>
    </xf>
    <xf numFmtId="1" fontId="9" fillId="0" borderId="69" xfId="0" applyNumberFormat="1" applyFont="1" applyBorder="1" applyAlignment="1">
      <alignment horizontal="center"/>
    </xf>
    <xf numFmtId="2" fontId="9" fillId="0" borderId="71" xfId="0" applyNumberFormat="1" applyFont="1" applyBorder="1" applyAlignment="1">
      <alignment horizontal="right"/>
    </xf>
    <xf numFmtId="2" fontId="9" fillId="0" borderId="72" xfId="0" applyNumberFormat="1" applyFont="1" applyBorder="1"/>
    <xf numFmtId="2" fontId="9" fillId="0" borderId="73" xfId="0" applyNumberFormat="1" applyFont="1" applyBorder="1"/>
    <xf numFmtId="2" fontId="9" fillId="0" borderId="70" xfId="0" applyNumberFormat="1" applyFont="1" applyBorder="1"/>
    <xf numFmtId="2" fontId="9" fillId="0" borderId="71" xfId="0" applyNumberFormat="1" applyFont="1" applyBorder="1"/>
    <xf numFmtId="2" fontId="9" fillId="0" borderId="74" xfId="0" applyNumberFormat="1" applyFont="1" applyBorder="1"/>
    <xf numFmtId="1" fontId="8" fillId="0" borderId="75" xfId="0" applyNumberFormat="1" applyFont="1" applyBorder="1" applyAlignment="1">
      <alignment horizontal="center"/>
    </xf>
    <xf numFmtId="1" fontId="8" fillId="0" borderId="76" xfId="0" applyNumberFormat="1" applyFont="1" applyBorder="1" applyAlignment="1">
      <alignment horizontal="center"/>
    </xf>
    <xf numFmtId="1" fontId="10" fillId="0" borderId="27" xfId="0" applyNumberFormat="1" applyFont="1" applyBorder="1" applyAlignment="1">
      <alignment horizontal="center"/>
    </xf>
    <xf numFmtId="2" fontId="15" fillId="0" borderId="30" xfId="0" applyNumberFormat="1" applyFont="1" applyBorder="1"/>
    <xf numFmtId="2" fontId="15" fillId="0" borderId="31" xfId="0" applyNumberFormat="1" applyFont="1" applyBorder="1"/>
    <xf numFmtId="1" fontId="15" fillId="0" borderId="28" xfId="0" applyNumberFormat="1" applyFont="1" applyBorder="1" applyAlignment="1">
      <alignment horizontal="left"/>
    </xf>
    <xf numFmtId="2" fontId="9" fillId="0" borderId="77" xfId="0" applyNumberFormat="1" applyFont="1" applyBorder="1"/>
    <xf numFmtId="2" fontId="9" fillId="0" borderId="78" xfId="0" applyNumberFormat="1" applyFont="1" applyBorder="1"/>
    <xf numFmtId="2" fontId="9" fillId="0" borderId="79" xfId="0" applyNumberFormat="1" applyFont="1" applyBorder="1"/>
    <xf numFmtId="2" fontId="9" fillId="0" borderId="80" xfId="0" applyNumberFormat="1" applyFont="1" applyBorder="1"/>
    <xf numFmtId="2" fontId="15" fillId="0" borderId="81" xfId="0" applyNumberFormat="1" applyFont="1" applyBorder="1"/>
    <xf numFmtId="2" fontId="9" fillId="0" borderId="82" xfId="0" applyNumberFormat="1" applyFont="1" applyBorder="1"/>
    <xf numFmtId="2" fontId="9" fillId="0" borderId="83" xfId="0" applyNumberFormat="1" applyFont="1" applyBorder="1"/>
    <xf numFmtId="2" fontId="1" fillId="0" borderId="81" xfId="0" applyNumberFormat="1" applyFont="1" applyBorder="1"/>
    <xf numFmtId="2" fontId="17" fillId="0" borderId="79" xfId="0" applyNumberFormat="1" applyFont="1" applyBorder="1"/>
    <xf numFmtId="2" fontId="17" fillId="0" borderId="80" xfId="0" applyNumberFormat="1" applyFont="1" applyBorder="1"/>
    <xf numFmtId="2" fontId="8" fillId="0" borderId="67" xfId="0" applyNumberFormat="1" applyFont="1" applyBorder="1"/>
    <xf numFmtId="2" fontId="8" fillId="0" borderId="76" xfId="0" applyNumberFormat="1" applyFont="1" applyBorder="1"/>
    <xf numFmtId="2" fontId="1" fillId="0" borderId="84" xfId="0" applyNumberFormat="1" applyFont="1" applyBorder="1"/>
    <xf numFmtId="2" fontId="12" fillId="6" borderId="47" xfId="0" applyNumberFormat="1" applyFont="1" applyFill="1" applyBorder="1" applyAlignment="1">
      <alignment horizontal="center"/>
    </xf>
    <xf numFmtId="2" fontId="11" fillId="7" borderId="38" xfId="0" applyNumberFormat="1" applyFont="1" applyFill="1" applyBorder="1" applyAlignment="1">
      <alignment horizontal="center" vertical="center" wrapText="1"/>
    </xf>
    <xf numFmtId="2" fontId="15" fillId="0" borderId="84" xfId="0" applyNumberFormat="1" applyFont="1" applyBorder="1"/>
    <xf numFmtId="2" fontId="8" fillId="2" borderId="85" xfId="0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0" applyFont="1"/>
    <xf numFmtId="2" fontId="19" fillId="0" borderId="0" xfId="0" applyNumberFormat="1" applyFont="1"/>
    <xf numFmtId="0" fontId="19" fillId="0" borderId="84" xfId="0" applyFont="1" applyBorder="1"/>
    <xf numFmtId="2" fontId="9" fillId="0" borderId="86" xfId="0" applyNumberFormat="1" applyFont="1" applyBorder="1"/>
    <xf numFmtId="2" fontId="9" fillId="0" borderId="87" xfId="0" applyNumberFormat="1" applyFont="1" applyBorder="1"/>
    <xf numFmtId="2" fontId="0" fillId="0" borderId="87" xfId="0" applyNumberFormat="1" applyBorder="1"/>
    <xf numFmtId="2" fontId="17" fillId="0" borderId="86" xfId="0" applyNumberFormat="1" applyFont="1" applyBorder="1"/>
    <xf numFmtId="2" fontId="15" fillId="0" borderId="87" xfId="0" applyNumberFormat="1" applyFont="1" applyBorder="1"/>
    <xf numFmtId="2" fontId="19" fillId="0" borderId="86" xfId="0" applyNumberFormat="1" applyFont="1" applyBorder="1"/>
    <xf numFmtId="2" fontId="19" fillId="0" borderId="87" xfId="0" applyNumberFormat="1" applyFont="1" applyBorder="1"/>
    <xf numFmtId="2" fontId="1" fillId="0" borderId="87" xfId="0" applyNumberFormat="1" applyFont="1" applyBorder="1"/>
    <xf numFmtId="2" fontId="15" fillId="0" borderId="86" xfId="0" applyNumberFormat="1" applyFont="1" applyBorder="1"/>
    <xf numFmtId="2" fontId="9" fillId="0" borderId="88" xfId="0" applyNumberFormat="1" applyFont="1" applyBorder="1"/>
    <xf numFmtId="2" fontId="9" fillId="0" borderId="89" xfId="0" applyNumberFormat="1" applyFont="1" applyBorder="1"/>
    <xf numFmtId="0" fontId="19" fillId="0" borderId="90" xfId="0" applyFont="1" applyBorder="1"/>
    <xf numFmtId="0" fontId="19" fillId="0" borderId="91" xfId="0" applyFont="1" applyBorder="1"/>
    <xf numFmtId="2" fontId="8" fillId="0" borderId="92" xfId="0" applyNumberFormat="1" applyFont="1" applyBorder="1"/>
    <xf numFmtId="2" fontId="8" fillId="0" borderId="93" xfId="0" applyNumberFormat="1" applyFont="1" applyBorder="1"/>
    <xf numFmtId="2" fontId="9" fillId="0" borderId="94" xfId="0" applyNumberFormat="1" applyFont="1" applyBorder="1"/>
    <xf numFmtId="0" fontId="19" fillId="0" borderId="86" xfId="0" applyFont="1" applyBorder="1"/>
    <xf numFmtId="0" fontId="19" fillId="0" borderId="87" xfId="0" applyFont="1" applyBorder="1" applyAlignment="1">
      <alignment horizontal="center"/>
    </xf>
    <xf numFmtId="0" fontId="19" fillId="0" borderId="87" xfId="0" applyFont="1" applyBorder="1"/>
    <xf numFmtId="0" fontId="21" fillId="0" borderId="0" xfId="0" applyFont="1"/>
    <xf numFmtId="16" fontId="21" fillId="0" borderId="0" xfId="0" applyNumberFormat="1" applyFont="1"/>
    <xf numFmtId="17" fontId="0" fillId="0" borderId="0" xfId="0" applyNumberFormat="1"/>
    <xf numFmtId="16" fontId="9" fillId="0" borderId="95" xfId="0" applyNumberFormat="1" applyFont="1" applyBorder="1" applyAlignment="1">
      <alignment horizontal="right"/>
    </xf>
    <xf numFmtId="2" fontId="9" fillId="0" borderId="96" xfId="0" applyNumberFormat="1" applyFont="1" applyBorder="1"/>
    <xf numFmtId="1" fontId="9" fillId="0" borderId="90" xfId="0" applyNumberFormat="1" applyFont="1" applyBorder="1" applyAlignment="1">
      <alignment horizontal="center"/>
    </xf>
    <xf numFmtId="1" fontId="9" fillId="0" borderId="96" xfId="0" applyNumberFormat="1" applyFont="1" applyBorder="1" applyAlignment="1">
      <alignment horizontal="center"/>
    </xf>
    <xf numFmtId="2" fontId="9" fillId="0" borderId="97" xfId="0" applyNumberFormat="1" applyFont="1" applyBorder="1"/>
    <xf numFmtId="2" fontId="9" fillId="0" borderId="91" xfId="0" applyNumberFormat="1" applyFont="1" applyBorder="1"/>
    <xf numFmtId="2" fontId="9" fillId="0" borderId="98" xfId="0" applyNumberFormat="1" applyFont="1" applyBorder="1"/>
    <xf numFmtId="2" fontId="9" fillId="0" borderId="90" xfId="0" applyNumberFormat="1" applyFont="1" applyBorder="1"/>
    <xf numFmtId="2" fontId="9" fillId="0" borderId="99" xfId="0" applyNumberFormat="1" applyFont="1" applyBorder="1"/>
    <xf numFmtId="16" fontId="8" fillId="0" borderId="100" xfId="0" applyNumberFormat="1" applyFont="1" applyBorder="1" applyAlignment="1">
      <alignment horizontal="right"/>
    </xf>
    <xf numFmtId="2" fontId="8" fillId="0" borderId="101" xfId="0" applyNumberFormat="1" applyFont="1" applyBorder="1"/>
    <xf numFmtId="1" fontId="8" fillId="0" borderId="102" xfId="0" applyNumberFormat="1" applyFont="1" applyBorder="1" applyAlignment="1">
      <alignment horizontal="center"/>
    </xf>
    <xf numFmtId="1" fontId="8" fillId="0" borderId="101" xfId="0" applyNumberFormat="1" applyFont="1" applyBorder="1" applyAlignment="1">
      <alignment horizontal="center"/>
    </xf>
    <xf numFmtId="2" fontId="0" fillId="0" borderId="101" xfId="0" applyNumberFormat="1" applyBorder="1"/>
    <xf numFmtId="2" fontId="8" fillId="0" borderId="103" xfId="0" applyNumberFormat="1" applyFont="1" applyBorder="1"/>
    <xf numFmtId="2" fontId="8" fillId="0" borderId="102" xfId="0" applyNumberFormat="1" applyFont="1" applyBorder="1"/>
    <xf numFmtId="2" fontId="8" fillId="0" borderId="104" xfId="0" applyNumberFormat="1" applyFont="1" applyBorder="1"/>
    <xf numFmtId="2" fontId="8" fillId="0" borderId="105" xfId="0" applyNumberFormat="1" applyFont="1" applyBorder="1"/>
    <xf numFmtId="2" fontId="8" fillId="0" borderId="106" xfId="0" applyNumberFormat="1" applyFont="1" applyBorder="1"/>
    <xf numFmtId="2" fontId="0" fillId="0" borderId="107" xfId="0" applyNumberFormat="1" applyBorder="1"/>
    <xf numFmtId="2" fontId="9" fillId="0" borderId="29" xfId="0" applyNumberFormat="1" applyFont="1" applyBorder="1" applyAlignment="1">
      <alignment horizontal="center"/>
    </xf>
    <xf numFmtId="2" fontId="8" fillId="0" borderId="108" xfId="0" applyNumberFormat="1" applyFont="1" applyBorder="1"/>
    <xf numFmtId="2" fontId="15" fillId="0" borderId="29" xfId="0" applyNumberFormat="1" applyFont="1" applyBorder="1"/>
    <xf numFmtId="2" fontId="9" fillId="10" borderId="28" xfId="0" applyNumberFormat="1" applyFont="1" applyFill="1" applyBorder="1"/>
    <xf numFmtId="2" fontId="9" fillId="10" borderId="27" xfId="0" applyNumberFormat="1" applyFont="1" applyFill="1" applyBorder="1"/>
    <xf numFmtId="2" fontId="8" fillId="0" borderId="109" xfId="0" applyNumberFormat="1" applyFont="1" applyBorder="1"/>
    <xf numFmtId="0" fontId="19" fillId="0" borderId="94" xfId="0" applyFont="1" applyBorder="1"/>
    <xf numFmtId="2" fontId="15" fillId="0" borderId="94" xfId="0" applyNumberFormat="1" applyFont="1" applyBorder="1"/>
    <xf numFmtId="2" fontId="9" fillId="0" borderId="110" xfId="0" applyNumberFormat="1" applyFont="1" applyBorder="1"/>
    <xf numFmtId="2" fontId="8" fillId="0" borderId="97" xfId="0" applyNumberFormat="1" applyFont="1" applyBorder="1"/>
    <xf numFmtId="2" fontId="9" fillId="10" borderId="29" xfId="0" applyNumberFormat="1" applyFont="1" applyFill="1" applyBorder="1" applyAlignment="1">
      <alignment horizontal="center"/>
    </xf>
    <xf numFmtId="2" fontId="11" fillId="7" borderId="42" xfId="0" applyNumberFormat="1" applyFont="1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/>
    </xf>
    <xf numFmtId="2" fontId="11" fillId="7" borderId="43" xfId="0" applyNumberFormat="1" applyFont="1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/>
    </xf>
    <xf numFmtId="2" fontId="12" fillId="6" borderId="45" xfId="0" applyNumberFormat="1" applyFont="1" applyFill="1" applyBorder="1" applyAlignment="1">
      <alignment horizontal="center"/>
    </xf>
    <xf numFmtId="2" fontId="12" fillId="6" borderId="44" xfId="0" applyNumberFormat="1" applyFont="1" applyFill="1" applyBorder="1" applyAlignment="1">
      <alignment horizontal="center"/>
    </xf>
    <xf numFmtId="2" fontId="11" fillId="7" borderId="47" xfId="0" applyNumberFormat="1" applyFont="1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/>
    </xf>
    <xf numFmtId="2" fontId="11" fillId="7" borderId="46" xfId="0" applyNumberFormat="1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/>
    </xf>
    <xf numFmtId="2" fontId="11" fillId="7" borderId="4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2" fontId="11" fillId="7" borderId="56" xfId="0" applyNumberFormat="1" applyFont="1" applyFill="1" applyBorder="1" applyAlignment="1">
      <alignment horizontal="center" vertical="center" wrapText="1"/>
    </xf>
    <xf numFmtId="2" fontId="11" fillId="7" borderId="3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9C453411-B092-4D2A-A680-7DDF1DE49909}"/>
    <cellStyle name="Normal 3" xfId="2" xr:uid="{8EE52737-90B5-4F6E-B19A-A28A3B77E7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2625B-AF66-4903-8C93-8AED2EA86C20}">
  <sheetPr>
    <pageSetUpPr fitToPage="1"/>
  </sheetPr>
  <dimension ref="A1:U48"/>
  <sheetViews>
    <sheetView zoomScale="84" zoomScaleNormal="84" workbookViewId="0">
      <selection activeCell="B16" sqref="B16"/>
    </sheetView>
  </sheetViews>
  <sheetFormatPr defaultRowHeight="15"/>
  <cols>
    <col min="1" max="1" width="8.85546875" style="3" customWidth="1"/>
    <col min="2" max="2" width="46.28515625" style="1" customWidth="1"/>
    <col min="3" max="4" width="6.140625" style="2" customWidth="1"/>
    <col min="5" max="6" width="12.42578125" style="1" customWidth="1"/>
    <col min="7" max="10" width="8.5703125" style="1" customWidth="1"/>
    <col min="11" max="12" width="12.42578125" style="1" customWidth="1"/>
    <col min="13" max="13" width="4.7109375" style="1" customWidth="1"/>
    <col min="14" max="14" width="10.5703125" style="1" customWidth="1"/>
    <col min="15" max="20" width="8.5703125" style="1" customWidth="1"/>
  </cols>
  <sheetData>
    <row r="1" spans="1:21" ht="15.75" thickBot="1"/>
    <row r="2" spans="1:21" ht="16.5" thickTop="1" thickBot="1">
      <c r="A2" s="76"/>
      <c r="B2" s="77"/>
      <c r="C2" s="78"/>
      <c r="D2" s="79"/>
      <c r="E2" s="239" t="s">
        <v>24</v>
      </c>
      <c r="F2" s="240"/>
      <c r="G2" s="241" t="s">
        <v>23</v>
      </c>
      <c r="H2" s="237" t="s">
        <v>7</v>
      </c>
      <c r="I2" s="237" t="s">
        <v>45</v>
      </c>
      <c r="J2" s="243" t="s">
        <v>16</v>
      </c>
      <c r="K2" s="239" t="s">
        <v>22</v>
      </c>
      <c r="L2" s="240"/>
      <c r="M2" s="94"/>
      <c r="N2" s="237" t="s">
        <v>21</v>
      </c>
      <c r="O2" s="237" t="s">
        <v>20</v>
      </c>
      <c r="P2" s="237" t="s">
        <v>19</v>
      </c>
      <c r="Q2" s="237" t="s">
        <v>18</v>
      </c>
      <c r="R2" s="237" t="s">
        <v>17</v>
      </c>
      <c r="S2" s="245" t="s">
        <v>34</v>
      </c>
      <c r="T2" s="235" t="s">
        <v>16</v>
      </c>
      <c r="U2" s="235" t="s">
        <v>117</v>
      </c>
    </row>
    <row r="3" spans="1:21" ht="36.75" thickBot="1">
      <c r="A3" s="80" t="s">
        <v>15</v>
      </c>
      <c r="B3" s="81" t="s">
        <v>14</v>
      </c>
      <c r="C3" s="82" t="s">
        <v>13</v>
      </c>
      <c r="D3" s="83" t="s">
        <v>12</v>
      </c>
      <c r="E3" s="84" t="s">
        <v>11</v>
      </c>
      <c r="F3" s="85" t="s">
        <v>10</v>
      </c>
      <c r="G3" s="242"/>
      <c r="H3" s="238"/>
      <c r="I3" s="238"/>
      <c r="J3" s="244"/>
      <c r="K3" s="84" t="s">
        <v>11</v>
      </c>
      <c r="L3" s="85" t="s">
        <v>10</v>
      </c>
      <c r="M3" s="95" t="s">
        <v>44</v>
      </c>
      <c r="N3" s="238"/>
      <c r="O3" s="238"/>
      <c r="P3" s="238"/>
      <c r="Q3" s="238"/>
      <c r="R3" s="238"/>
      <c r="S3" s="246"/>
      <c r="T3" s="236"/>
      <c r="U3" s="236"/>
    </row>
    <row r="4" spans="1:21">
      <c r="A4" s="213">
        <v>43556</v>
      </c>
      <c r="B4" s="214" t="s">
        <v>9</v>
      </c>
      <c r="C4" s="215"/>
      <c r="D4" s="216" t="s">
        <v>8</v>
      </c>
      <c r="E4" s="223">
        <v>3295.22</v>
      </c>
      <c r="F4" s="217">
        <v>9005.14</v>
      </c>
      <c r="G4" s="218"/>
      <c r="H4" s="219"/>
      <c r="I4" s="219"/>
      <c r="J4" s="214"/>
      <c r="K4" s="220"/>
      <c r="L4" s="221"/>
      <c r="M4" s="171" t="s">
        <v>44</v>
      </c>
      <c r="N4" s="219"/>
      <c r="O4" s="219"/>
      <c r="P4" s="219"/>
      <c r="Q4" s="219"/>
      <c r="R4" s="219"/>
      <c r="S4" s="222"/>
      <c r="T4" s="221"/>
      <c r="U4" s="221"/>
    </row>
    <row r="5" spans="1:21">
      <c r="A5" s="204">
        <v>44662</v>
      </c>
      <c r="B5" s="205" t="s">
        <v>75</v>
      </c>
      <c r="C5" s="206"/>
      <c r="D5" s="207"/>
      <c r="E5" s="208">
        <v>0.08</v>
      </c>
      <c r="F5" s="209"/>
      <c r="G5" s="210">
        <v>0.08</v>
      </c>
      <c r="H5" s="211"/>
      <c r="I5" s="211"/>
      <c r="J5" s="205"/>
      <c r="K5" s="208"/>
      <c r="L5" s="209"/>
      <c r="M5" s="70" t="s">
        <v>44</v>
      </c>
      <c r="N5" s="211"/>
      <c r="O5" s="211"/>
      <c r="P5" s="211"/>
      <c r="Q5" s="211"/>
      <c r="R5" s="211"/>
      <c r="S5" s="212"/>
      <c r="T5" s="209"/>
      <c r="U5" s="209"/>
    </row>
    <row r="6" spans="1:21">
      <c r="A6" s="65">
        <v>44663</v>
      </c>
      <c r="B6" s="60" t="s">
        <v>76</v>
      </c>
      <c r="C6" s="143" t="s">
        <v>81</v>
      </c>
      <c r="D6" s="66"/>
      <c r="E6" s="59"/>
      <c r="F6" s="57"/>
      <c r="G6" s="61"/>
      <c r="H6" s="58"/>
      <c r="I6" s="58"/>
      <c r="J6" s="60"/>
      <c r="K6" s="59">
        <v>6.59</v>
      </c>
      <c r="L6" s="57"/>
      <c r="M6" s="70" t="s">
        <v>44</v>
      </c>
      <c r="N6" s="58"/>
      <c r="O6" s="58">
        <v>5.49</v>
      </c>
      <c r="P6" s="58"/>
      <c r="Q6" s="58"/>
      <c r="R6" s="58"/>
      <c r="S6" s="89"/>
      <c r="T6" s="57">
        <v>1.1000000000000001</v>
      </c>
      <c r="U6" s="57"/>
    </row>
    <row r="7" spans="1:21">
      <c r="A7" s="65">
        <v>44676</v>
      </c>
      <c r="B7" s="60" t="s">
        <v>77</v>
      </c>
      <c r="C7" s="67" t="s">
        <v>82</v>
      </c>
      <c r="D7" s="66"/>
      <c r="E7" s="59">
        <v>6849</v>
      </c>
      <c r="F7" s="57"/>
      <c r="G7" s="61"/>
      <c r="H7" s="58">
        <v>6849</v>
      </c>
      <c r="I7" s="58"/>
      <c r="J7" s="60"/>
      <c r="K7" s="59"/>
      <c r="L7" s="57"/>
      <c r="M7" s="70" t="s">
        <v>44</v>
      </c>
      <c r="N7" s="58"/>
      <c r="O7" s="58"/>
      <c r="P7" s="58"/>
      <c r="Q7" s="58"/>
      <c r="R7" s="58"/>
      <c r="S7" s="89"/>
      <c r="T7" s="57"/>
      <c r="U7" s="57"/>
    </row>
    <row r="8" spans="1:21">
      <c r="A8" s="65">
        <v>44690</v>
      </c>
      <c r="B8" s="60" t="s">
        <v>75</v>
      </c>
      <c r="C8" s="67"/>
      <c r="D8" s="66"/>
      <c r="E8" s="59">
        <v>7.0000000000000007E-2</v>
      </c>
      <c r="F8" s="57"/>
      <c r="G8" s="61">
        <v>7.0000000000000007E-2</v>
      </c>
      <c r="H8" s="58"/>
      <c r="I8" s="58"/>
      <c r="J8" s="60"/>
      <c r="K8" s="59"/>
      <c r="L8" s="57"/>
      <c r="M8" s="70" t="s">
        <v>44</v>
      </c>
      <c r="N8" s="58"/>
      <c r="O8" s="58"/>
      <c r="P8" s="58"/>
      <c r="Q8" s="58"/>
      <c r="R8" s="58"/>
      <c r="S8" s="89"/>
      <c r="T8" s="57"/>
      <c r="U8" s="57"/>
    </row>
    <row r="9" spans="1:21">
      <c r="A9" s="65">
        <v>44693</v>
      </c>
      <c r="B9" s="60" t="s">
        <v>76</v>
      </c>
      <c r="C9" s="67" t="s">
        <v>81</v>
      </c>
      <c r="D9" s="66"/>
      <c r="E9" s="59"/>
      <c r="F9" s="57"/>
      <c r="G9" s="61"/>
      <c r="H9" s="58"/>
      <c r="I9" s="58"/>
      <c r="J9" s="60"/>
      <c r="K9" s="59">
        <v>6.59</v>
      </c>
      <c r="L9" s="57"/>
      <c r="M9" s="70" t="s">
        <v>44</v>
      </c>
      <c r="N9" s="58"/>
      <c r="O9" s="58">
        <v>5.49</v>
      </c>
      <c r="P9" s="58"/>
      <c r="Q9" s="58"/>
      <c r="R9" s="58"/>
      <c r="S9" s="89"/>
      <c r="T9" s="57">
        <v>1.1000000000000001</v>
      </c>
      <c r="U9" s="57"/>
    </row>
    <row r="10" spans="1:21">
      <c r="A10" s="65">
        <v>44698</v>
      </c>
      <c r="B10" s="60" t="s">
        <v>78</v>
      </c>
      <c r="C10" s="67" t="s">
        <v>82</v>
      </c>
      <c r="D10" s="66"/>
      <c r="E10" s="59"/>
      <c r="F10" s="57"/>
      <c r="G10" s="61"/>
      <c r="H10" s="58"/>
      <c r="I10" s="58"/>
      <c r="J10" s="60"/>
      <c r="K10" s="59">
        <v>198.29</v>
      </c>
      <c r="L10" s="57"/>
      <c r="M10" s="70" t="s">
        <v>44</v>
      </c>
      <c r="N10" s="58">
        <v>198.29</v>
      </c>
      <c r="O10" s="58"/>
      <c r="P10" s="58"/>
      <c r="Q10" s="58"/>
      <c r="R10" s="58"/>
      <c r="S10" s="89"/>
      <c r="T10" s="57"/>
      <c r="U10" s="57"/>
    </row>
    <row r="11" spans="1:21">
      <c r="A11" s="65">
        <v>44698</v>
      </c>
      <c r="B11" s="60" t="s">
        <v>79</v>
      </c>
      <c r="C11" s="67" t="s">
        <v>82</v>
      </c>
      <c r="D11" s="66"/>
      <c r="E11" s="59"/>
      <c r="F11" s="57"/>
      <c r="G11" s="61"/>
      <c r="H11" s="58"/>
      <c r="I11" s="58"/>
      <c r="J11" s="60"/>
      <c r="K11" s="59">
        <v>84.5</v>
      </c>
      <c r="L11" s="57"/>
      <c r="M11" s="70" t="s">
        <v>44</v>
      </c>
      <c r="N11" s="58"/>
      <c r="O11" s="227">
        <v>70.42</v>
      </c>
      <c r="P11" s="58"/>
      <c r="Q11" s="58"/>
      <c r="R11" s="58"/>
      <c r="S11" s="89"/>
      <c r="T11" s="228">
        <v>14.08</v>
      </c>
      <c r="U11" s="228"/>
    </row>
    <row r="12" spans="1:21">
      <c r="A12" s="65">
        <v>44705</v>
      </c>
      <c r="B12" s="60" t="s">
        <v>80</v>
      </c>
      <c r="C12" s="67" t="s">
        <v>82</v>
      </c>
      <c r="D12" s="66"/>
      <c r="E12" s="59"/>
      <c r="F12" s="57"/>
      <c r="G12" s="61"/>
      <c r="H12" s="58"/>
      <c r="I12" s="58"/>
      <c r="J12" s="60"/>
      <c r="K12" s="59">
        <v>80</v>
      </c>
      <c r="L12" s="57"/>
      <c r="M12" s="70" t="s">
        <v>44</v>
      </c>
      <c r="N12" s="58"/>
      <c r="O12" s="58">
        <v>80</v>
      </c>
      <c r="P12" s="144"/>
      <c r="Q12" s="144"/>
      <c r="R12" s="58"/>
      <c r="S12" s="58"/>
      <c r="T12" s="57"/>
      <c r="U12" s="57"/>
    </row>
    <row r="13" spans="1:21">
      <c r="A13" s="65">
        <v>44721</v>
      </c>
      <c r="B13" s="60" t="s">
        <v>75</v>
      </c>
      <c r="C13" s="67"/>
      <c r="D13" s="66"/>
      <c r="E13" s="59">
        <v>0.08</v>
      </c>
      <c r="F13" s="57"/>
      <c r="G13" s="61">
        <v>0.08</v>
      </c>
      <c r="H13" s="58"/>
      <c r="I13" s="58"/>
      <c r="J13" s="60"/>
      <c r="K13" s="59"/>
      <c r="L13" s="57"/>
      <c r="M13" s="70" t="s">
        <v>44</v>
      </c>
      <c r="N13" s="58"/>
      <c r="O13" s="58"/>
      <c r="P13" s="58"/>
      <c r="Q13" s="58"/>
      <c r="R13" s="58"/>
      <c r="S13" s="89"/>
      <c r="T13" s="57"/>
      <c r="U13" s="57"/>
    </row>
    <row r="14" spans="1:21">
      <c r="A14" s="65">
        <v>44725</v>
      </c>
      <c r="B14" s="60" t="s">
        <v>76</v>
      </c>
      <c r="C14" s="67" t="s">
        <v>81</v>
      </c>
      <c r="D14" s="66"/>
      <c r="E14" s="59"/>
      <c r="F14" s="57"/>
      <c r="G14" s="61"/>
      <c r="H14" s="58"/>
      <c r="I14" s="58"/>
      <c r="J14" s="60"/>
      <c r="K14" s="59">
        <v>6.59</v>
      </c>
      <c r="L14" s="57"/>
      <c r="M14" s="70" t="s">
        <v>44</v>
      </c>
      <c r="N14" s="58"/>
      <c r="O14" s="58">
        <v>5.49</v>
      </c>
      <c r="P14" s="58"/>
      <c r="Q14" s="58"/>
      <c r="R14" s="58"/>
      <c r="S14" s="89"/>
      <c r="T14" s="57">
        <v>1.1000000000000001</v>
      </c>
      <c r="U14" s="57"/>
    </row>
    <row r="15" spans="1:21">
      <c r="A15" s="65">
        <v>44732</v>
      </c>
      <c r="B15" s="60" t="s">
        <v>87</v>
      </c>
      <c r="C15" s="67" t="s">
        <v>82</v>
      </c>
      <c r="D15" s="66"/>
      <c r="E15" s="59"/>
      <c r="F15" s="57"/>
      <c r="G15" s="61"/>
      <c r="H15" s="58"/>
      <c r="I15" s="58"/>
      <c r="J15" s="60"/>
      <c r="K15" s="59">
        <v>403.63</v>
      </c>
      <c r="L15" s="57"/>
      <c r="M15" s="70" t="s">
        <v>44</v>
      </c>
      <c r="N15" s="58">
        <v>403.63</v>
      </c>
      <c r="O15" s="58"/>
      <c r="P15" s="58"/>
      <c r="Q15" s="58"/>
      <c r="R15" s="58"/>
      <c r="S15" s="89"/>
      <c r="T15" s="57"/>
      <c r="U15" s="57"/>
    </row>
    <row r="16" spans="1:21">
      <c r="A16" s="65">
        <v>44732</v>
      </c>
      <c r="B16" s="60" t="s">
        <v>88</v>
      </c>
      <c r="C16" s="67" t="s">
        <v>82</v>
      </c>
      <c r="D16" s="66"/>
      <c r="E16" s="59"/>
      <c r="F16" s="57"/>
      <c r="G16" s="61"/>
      <c r="H16" s="58"/>
      <c r="I16" s="58"/>
      <c r="J16" s="60"/>
      <c r="K16" s="59">
        <v>504</v>
      </c>
      <c r="L16" s="57"/>
      <c r="M16" s="233" t="s">
        <v>44</v>
      </c>
      <c r="N16" s="58"/>
      <c r="O16" s="58"/>
      <c r="P16" s="58">
        <v>420</v>
      </c>
      <c r="Q16" s="58"/>
      <c r="R16" s="58"/>
      <c r="S16" s="89"/>
      <c r="T16" s="57">
        <v>84</v>
      </c>
      <c r="U16" s="57"/>
    </row>
    <row r="17" spans="1:21">
      <c r="A17" s="65"/>
      <c r="B17" s="60"/>
      <c r="C17" s="67"/>
      <c r="D17" s="66"/>
      <c r="E17" s="59"/>
      <c r="F17" s="57"/>
      <c r="G17" s="61"/>
      <c r="H17" s="58"/>
      <c r="I17" s="58"/>
      <c r="J17" s="60"/>
      <c r="K17" s="59"/>
      <c r="L17" s="57"/>
      <c r="M17" s="224"/>
      <c r="N17" s="58"/>
      <c r="O17" s="58"/>
      <c r="P17" s="58"/>
      <c r="Q17" s="58"/>
      <c r="R17" s="58"/>
      <c r="S17" s="89"/>
      <c r="T17" s="57"/>
      <c r="U17" s="57"/>
    </row>
    <row r="18" spans="1:21">
      <c r="A18" s="65"/>
      <c r="B18" s="60"/>
      <c r="C18" s="67"/>
      <c r="D18" s="66"/>
      <c r="E18" s="59"/>
      <c r="F18" s="57"/>
      <c r="G18" s="61"/>
      <c r="H18" s="58"/>
      <c r="I18" s="58"/>
      <c r="J18" s="60"/>
      <c r="K18" s="59"/>
      <c r="L18" s="57"/>
      <c r="M18" s="224"/>
      <c r="N18" s="58"/>
      <c r="O18" s="58"/>
      <c r="P18" s="58"/>
      <c r="Q18" s="58"/>
      <c r="R18" s="58"/>
      <c r="S18" s="89"/>
      <c r="T18" s="57"/>
      <c r="U18" s="57"/>
    </row>
    <row r="19" spans="1:21">
      <c r="A19" s="65"/>
      <c r="B19" s="60"/>
      <c r="C19" s="67"/>
      <c r="D19" s="66"/>
      <c r="E19" s="59"/>
      <c r="F19" s="57"/>
      <c r="G19" s="61"/>
      <c r="H19" s="58"/>
      <c r="I19" s="58"/>
      <c r="J19" s="60"/>
      <c r="K19" s="59"/>
      <c r="L19" s="57"/>
      <c r="M19" s="224"/>
      <c r="N19" s="58"/>
      <c r="O19" s="58"/>
      <c r="P19" s="58"/>
      <c r="Q19" s="58"/>
      <c r="R19" s="58"/>
      <c r="S19" s="89"/>
      <c r="T19" s="57"/>
      <c r="U19" s="57"/>
    </row>
    <row r="20" spans="1:21">
      <c r="A20" s="65"/>
      <c r="B20" s="60"/>
      <c r="C20" s="63"/>
      <c r="D20" s="62"/>
      <c r="E20" s="59"/>
      <c r="F20" s="57"/>
      <c r="G20" s="61"/>
      <c r="H20" s="58"/>
      <c r="I20" s="58"/>
      <c r="J20" s="60"/>
      <c r="K20" s="59"/>
      <c r="L20" s="57"/>
      <c r="M20" s="224"/>
      <c r="N20" s="58"/>
      <c r="O20" s="58"/>
      <c r="P20" s="58"/>
      <c r="Q20" s="58"/>
      <c r="R20" s="58"/>
      <c r="S20" s="89"/>
      <c r="T20" s="57"/>
      <c r="U20" s="57"/>
    </row>
    <row r="21" spans="1:21">
      <c r="A21" s="65"/>
      <c r="B21" s="60"/>
      <c r="C21" s="63"/>
      <c r="D21" s="62"/>
      <c r="E21" s="59"/>
      <c r="F21" s="57"/>
      <c r="G21" s="61"/>
      <c r="H21" s="58"/>
      <c r="I21" s="58"/>
      <c r="J21" s="60"/>
      <c r="K21" s="59"/>
      <c r="L21" s="57"/>
      <c r="M21" s="224"/>
      <c r="N21" s="58"/>
      <c r="O21" s="58"/>
      <c r="P21" s="58"/>
      <c r="Q21" s="58"/>
      <c r="R21" s="58"/>
      <c r="S21" s="89"/>
      <c r="T21" s="57"/>
      <c r="U21" s="57"/>
    </row>
    <row r="22" spans="1:21">
      <c r="A22" s="65"/>
      <c r="B22" s="60"/>
      <c r="C22" s="63"/>
      <c r="D22" s="62"/>
      <c r="E22" s="59"/>
      <c r="F22" s="57"/>
      <c r="G22" s="61"/>
      <c r="H22" s="58"/>
      <c r="I22" s="58"/>
      <c r="J22" s="60"/>
      <c r="K22" s="59"/>
      <c r="L22" s="57"/>
      <c r="M22" s="89"/>
      <c r="N22" s="58"/>
      <c r="O22" s="58"/>
      <c r="P22" s="58"/>
      <c r="Q22" s="58"/>
      <c r="R22" s="58"/>
      <c r="S22" s="89"/>
      <c r="T22" s="57"/>
      <c r="U22" s="57"/>
    </row>
    <row r="23" spans="1:21">
      <c r="A23" s="65"/>
      <c r="B23" s="60"/>
      <c r="C23" s="63"/>
      <c r="D23" s="62"/>
      <c r="E23" s="59"/>
      <c r="F23" s="57"/>
      <c r="G23" s="61"/>
      <c r="H23" s="58"/>
      <c r="I23" s="58"/>
      <c r="J23" s="60"/>
      <c r="K23" s="59"/>
      <c r="L23" s="57"/>
      <c r="M23" s="89"/>
      <c r="N23" s="58"/>
      <c r="O23" s="58"/>
      <c r="P23" s="58"/>
      <c r="Q23" s="58"/>
      <c r="R23" s="58"/>
      <c r="S23" s="89"/>
      <c r="T23" s="57"/>
      <c r="U23" s="57"/>
    </row>
    <row r="24" spans="1:21">
      <c r="A24" s="65"/>
      <c r="B24" s="60"/>
      <c r="C24" s="63"/>
      <c r="D24" s="62"/>
      <c r="E24" s="59"/>
      <c r="F24" s="57"/>
      <c r="G24" s="61"/>
      <c r="H24" s="58"/>
      <c r="I24" s="58"/>
      <c r="J24" s="60"/>
      <c r="K24" s="59"/>
      <c r="L24" s="57"/>
      <c r="M24" s="89"/>
      <c r="N24" s="58"/>
      <c r="O24" s="58"/>
      <c r="P24" s="58"/>
      <c r="Q24" s="58"/>
      <c r="R24" s="58"/>
      <c r="S24" s="89"/>
      <c r="T24" s="57"/>
      <c r="U24" s="57"/>
    </row>
    <row r="25" spans="1:21">
      <c r="A25" s="65"/>
      <c r="B25" s="60"/>
      <c r="C25" s="63"/>
      <c r="D25" s="62"/>
      <c r="E25" s="59"/>
      <c r="F25" s="57"/>
      <c r="G25" s="61"/>
      <c r="H25" s="58"/>
      <c r="I25" s="58"/>
      <c r="J25" s="60"/>
      <c r="K25" s="59"/>
      <c r="L25" s="57"/>
      <c r="M25" s="89"/>
      <c r="N25" s="58"/>
      <c r="O25" s="58"/>
      <c r="P25" s="58"/>
      <c r="Q25" s="58"/>
      <c r="R25" s="58"/>
      <c r="S25" s="89"/>
      <c r="T25" s="57"/>
      <c r="U25" s="57"/>
    </row>
    <row r="26" spans="1:21">
      <c r="A26" s="65"/>
      <c r="B26" s="60"/>
      <c r="C26" s="63"/>
      <c r="D26" s="62"/>
      <c r="E26" s="59"/>
      <c r="F26" s="57"/>
      <c r="G26" s="61"/>
      <c r="H26" s="58"/>
      <c r="I26" s="58"/>
      <c r="J26" s="60"/>
      <c r="K26" s="59"/>
      <c r="L26" s="57"/>
      <c r="M26" s="89"/>
      <c r="N26" s="58"/>
      <c r="O26" s="58"/>
      <c r="P26" s="58"/>
      <c r="Q26" s="58"/>
      <c r="R26" s="58"/>
      <c r="S26" s="89"/>
      <c r="T26" s="57"/>
      <c r="U26" s="57"/>
    </row>
    <row r="27" spans="1:21">
      <c r="A27" s="65"/>
      <c r="B27" s="60"/>
      <c r="C27" s="63"/>
      <c r="D27" s="62"/>
      <c r="E27" s="59"/>
      <c r="F27" s="57"/>
      <c r="G27" s="61"/>
      <c r="H27" s="58"/>
      <c r="I27" s="58"/>
      <c r="J27" s="60"/>
      <c r="K27" s="59"/>
      <c r="L27" s="57"/>
      <c r="M27" s="89"/>
      <c r="N27" s="58"/>
      <c r="O27" s="58"/>
      <c r="P27" s="58"/>
      <c r="Q27" s="58"/>
      <c r="R27" s="58"/>
      <c r="S27" s="89"/>
      <c r="T27" s="57"/>
      <c r="U27" s="57"/>
    </row>
    <row r="28" spans="1:21">
      <c r="A28" s="65"/>
      <c r="B28" s="60"/>
      <c r="C28" s="63"/>
      <c r="D28" s="62"/>
      <c r="E28" s="59"/>
      <c r="F28" s="57"/>
      <c r="G28" s="61"/>
      <c r="H28" s="58"/>
      <c r="I28" s="58"/>
      <c r="J28" s="60"/>
      <c r="K28" s="59"/>
      <c r="L28" s="57"/>
      <c r="M28" s="89"/>
      <c r="N28" s="58"/>
      <c r="O28" s="58"/>
      <c r="P28" s="58"/>
      <c r="Q28" s="58"/>
      <c r="R28" s="58"/>
      <c r="S28" s="89"/>
      <c r="T28" s="57"/>
      <c r="U28" s="57"/>
    </row>
    <row r="29" spans="1:21">
      <c r="A29" s="64"/>
      <c r="B29" s="60"/>
      <c r="C29" s="63"/>
      <c r="D29" s="62"/>
      <c r="E29" s="59"/>
      <c r="F29" s="57"/>
      <c r="G29" s="61"/>
      <c r="H29" s="58"/>
      <c r="I29" s="58"/>
      <c r="J29" s="60"/>
      <c r="K29" s="59"/>
      <c r="L29" s="57"/>
      <c r="M29" s="89"/>
      <c r="N29" s="58"/>
      <c r="O29" s="58"/>
      <c r="P29" s="58"/>
      <c r="Q29" s="58"/>
      <c r="R29" s="58"/>
      <c r="S29" s="89"/>
      <c r="T29" s="57"/>
      <c r="U29" s="57"/>
    </row>
    <row r="30" spans="1:21">
      <c r="A30" s="64"/>
      <c r="B30" s="60"/>
      <c r="C30" s="63"/>
      <c r="D30" s="62"/>
      <c r="E30" s="59"/>
      <c r="F30" s="57"/>
      <c r="G30" s="61"/>
      <c r="H30" s="58"/>
      <c r="I30" s="58"/>
      <c r="J30" s="60"/>
      <c r="K30" s="59"/>
      <c r="L30" s="57"/>
      <c r="M30" s="89"/>
      <c r="N30" s="58"/>
      <c r="O30" s="58"/>
      <c r="P30" s="58"/>
      <c r="Q30" s="58"/>
      <c r="R30" s="58"/>
      <c r="S30" s="89"/>
      <c r="T30" s="57"/>
      <c r="U30" s="57"/>
    </row>
    <row r="31" spans="1:21">
      <c r="A31" s="145"/>
      <c r="B31" s="146"/>
      <c r="C31" s="147"/>
      <c r="D31" s="148"/>
      <c r="E31" s="149"/>
      <c r="F31" s="150"/>
      <c r="G31" s="151"/>
      <c r="H31" s="152"/>
      <c r="I31" s="152"/>
      <c r="J31" s="146"/>
      <c r="K31" s="153"/>
      <c r="L31" s="150"/>
      <c r="M31" s="154"/>
      <c r="N31" s="152"/>
      <c r="O31" s="152"/>
      <c r="P31" s="152"/>
      <c r="Q31" s="152"/>
      <c r="R31" s="152"/>
      <c r="S31" s="154"/>
      <c r="T31" s="150"/>
      <c r="U31" s="150"/>
    </row>
    <row r="32" spans="1:21">
      <c r="A32" s="47">
        <v>43646</v>
      </c>
      <c r="B32" s="46" t="s">
        <v>35</v>
      </c>
      <c r="C32" s="45"/>
      <c r="D32" s="44"/>
      <c r="E32" s="43">
        <f>SUM(E4:E31)</f>
        <v>10144.449999999999</v>
      </c>
      <c r="F32" s="42">
        <f>SUM(F4:F31)</f>
        <v>9005.14</v>
      </c>
      <c r="G32" s="41">
        <f t="shared" ref="G32:L32" si="0">SUM(G5:G31)</f>
        <v>0.23000000000000004</v>
      </c>
      <c r="H32" s="38">
        <f t="shared" si="0"/>
        <v>6849</v>
      </c>
      <c r="I32" s="38">
        <f t="shared" si="0"/>
        <v>0</v>
      </c>
      <c r="J32" s="40">
        <f t="shared" si="0"/>
        <v>0</v>
      </c>
      <c r="K32" s="39">
        <f t="shared" si="0"/>
        <v>1290.19</v>
      </c>
      <c r="L32" s="37">
        <f t="shared" si="0"/>
        <v>0</v>
      </c>
      <c r="M32" s="96"/>
      <c r="N32" s="38">
        <f t="shared" ref="N32:T32" si="1">SUM(N5:N31)</f>
        <v>601.91999999999996</v>
      </c>
      <c r="O32" s="38">
        <f t="shared" si="1"/>
        <v>166.89000000000001</v>
      </c>
      <c r="P32" s="38">
        <f t="shared" si="1"/>
        <v>420</v>
      </c>
      <c r="Q32" s="38">
        <f t="shared" si="1"/>
        <v>0</v>
      </c>
      <c r="R32" s="38">
        <f t="shared" si="1"/>
        <v>0</v>
      </c>
      <c r="S32" s="38">
        <f t="shared" si="1"/>
        <v>0</v>
      </c>
      <c r="T32" s="37">
        <f t="shared" si="1"/>
        <v>101.38</v>
      </c>
      <c r="U32" s="37">
        <f t="shared" ref="U32" si="2">SUM(U5:U31)</f>
        <v>0</v>
      </c>
    </row>
    <row r="33" spans="1:21" ht="15.75" thickBot="1">
      <c r="A33" s="36">
        <v>43646</v>
      </c>
      <c r="B33" s="35" t="s">
        <v>36</v>
      </c>
      <c r="C33" s="34"/>
      <c r="D33" s="33"/>
      <c r="E33" s="32">
        <f>K32</f>
        <v>1290.19</v>
      </c>
      <c r="F33" s="31">
        <f>L32</f>
        <v>0</v>
      </c>
      <c r="G33" s="30"/>
      <c r="H33" s="29"/>
      <c r="I33" s="29"/>
      <c r="J33" s="28"/>
      <c r="K33" s="30">
        <f>SUM(K4:K31)</f>
        <v>1290.19</v>
      </c>
      <c r="L33" s="28"/>
      <c r="M33" s="29"/>
      <c r="N33" s="30"/>
      <c r="O33" s="29"/>
      <c r="P33" s="29"/>
      <c r="Q33" s="29"/>
      <c r="R33" s="29"/>
      <c r="S33" s="29"/>
      <c r="T33" s="28"/>
      <c r="U33" s="28"/>
    </row>
    <row r="34" spans="1:21" ht="15.75" thickBot="1">
      <c r="A34" s="27">
        <v>43646</v>
      </c>
      <c r="B34" s="24" t="s">
        <v>6</v>
      </c>
      <c r="C34" s="26" t="s">
        <v>5</v>
      </c>
      <c r="D34" s="25" t="s">
        <v>5</v>
      </c>
      <c r="E34" s="23">
        <f>E32-E33</f>
        <v>8854.2599999999984</v>
      </c>
      <c r="F34" s="21">
        <f>F32-F33</f>
        <v>9005.14</v>
      </c>
      <c r="G34" s="24">
        <f t="shared" ref="G34:L34" si="3">G32+G4</f>
        <v>0.23000000000000004</v>
      </c>
      <c r="H34" s="22">
        <f t="shared" si="3"/>
        <v>6849</v>
      </c>
      <c r="I34" s="22">
        <f t="shared" si="3"/>
        <v>0</v>
      </c>
      <c r="J34" s="24">
        <f t="shared" si="3"/>
        <v>0</v>
      </c>
      <c r="K34" s="23">
        <f t="shared" si="3"/>
        <v>1290.19</v>
      </c>
      <c r="L34" s="21">
        <f t="shared" si="3"/>
        <v>0</v>
      </c>
      <c r="M34" s="97"/>
      <c r="N34" s="22">
        <f t="shared" ref="N34:T34" si="4">N32+N4</f>
        <v>601.91999999999996</v>
      </c>
      <c r="O34" s="22">
        <f t="shared" si="4"/>
        <v>166.89000000000001</v>
      </c>
      <c r="P34" s="22">
        <f t="shared" si="4"/>
        <v>420</v>
      </c>
      <c r="Q34" s="22">
        <f t="shared" si="4"/>
        <v>0</v>
      </c>
      <c r="R34" s="22">
        <f t="shared" si="4"/>
        <v>0</v>
      </c>
      <c r="S34" s="22">
        <f t="shared" si="4"/>
        <v>0</v>
      </c>
      <c r="T34" s="21">
        <f t="shared" si="4"/>
        <v>101.38</v>
      </c>
      <c r="U34" s="21">
        <f t="shared" ref="U34" si="5">U32+U4</f>
        <v>0</v>
      </c>
    </row>
    <row r="35" spans="1:21" ht="15.75" thickTop="1">
      <c r="A35" s="11"/>
      <c r="B35" s="8"/>
      <c r="C35" s="14"/>
      <c r="D35" s="1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1" s="15" customFormat="1">
      <c r="A36" s="20"/>
      <c r="C36" s="19"/>
      <c r="D36" s="8" t="s">
        <v>4</v>
      </c>
      <c r="F36" s="17"/>
      <c r="G36" s="16">
        <f>SUM(G34:J34)</f>
        <v>6849.23</v>
      </c>
      <c r="H36" s="16"/>
      <c r="I36" s="16"/>
      <c r="J36" s="16"/>
      <c r="K36" s="8" t="s">
        <v>3</v>
      </c>
      <c r="L36" s="17"/>
      <c r="M36" s="17"/>
      <c r="N36" s="16">
        <f>SUM(N34:T34)</f>
        <v>1290.19</v>
      </c>
      <c r="P36" s="16"/>
      <c r="Q36" s="16"/>
      <c r="R36" s="16"/>
      <c r="S36" s="16"/>
      <c r="T36" s="16"/>
    </row>
    <row r="37" spans="1:21">
      <c r="A37" s="11"/>
      <c r="B37" s="8"/>
      <c r="C37" s="14"/>
      <c r="D37" s="1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1">
      <c r="A38" s="11"/>
      <c r="B38" s="8" t="s">
        <v>56</v>
      </c>
      <c r="C38" s="5"/>
      <c r="D38" s="14"/>
      <c r="E38" s="8">
        <f>SUM(E4:F4)</f>
        <v>12300.359999999999</v>
      </c>
      <c r="F38" s="8"/>
      <c r="G38" s="1" t="s">
        <v>52</v>
      </c>
      <c r="H38" s="10"/>
      <c r="I38" s="2"/>
      <c r="K38" s="1">
        <v>8854.26</v>
      </c>
      <c r="L38" s="9" t="s">
        <v>2</v>
      </c>
      <c r="M38" s="9"/>
      <c r="N38" s="8"/>
      <c r="O38" s="8"/>
      <c r="P38" s="8"/>
      <c r="Q38" s="8"/>
      <c r="R38" s="8"/>
      <c r="S38" s="8"/>
      <c r="T38" s="8"/>
    </row>
    <row r="39" spans="1:21">
      <c r="A39" s="11"/>
      <c r="B39" s="4" t="s">
        <v>57</v>
      </c>
      <c r="C39" s="5"/>
      <c r="D39" s="14"/>
      <c r="E39" s="13">
        <f>G36</f>
        <v>6849.23</v>
      </c>
      <c r="F39" s="8"/>
      <c r="G39" s="1" t="s">
        <v>53</v>
      </c>
      <c r="H39" s="10"/>
      <c r="I39" s="2"/>
      <c r="K39">
        <v>9005.14</v>
      </c>
      <c r="L39" s="9" t="s">
        <v>2</v>
      </c>
      <c r="M39" s="9"/>
      <c r="N39" s="8"/>
      <c r="O39" s="8"/>
      <c r="P39" s="8"/>
      <c r="Q39" s="8"/>
      <c r="R39" s="8"/>
      <c r="S39" s="8"/>
      <c r="T39" s="8"/>
    </row>
    <row r="40" spans="1:21">
      <c r="A40" s="11"/>
      <c r="B40" s="4"/>
      <c r="C40" s="5"/>
      <c r="E40" s="7">
        <f>SUM(E38:E39)</f>
        <v>19149.589999999997</v>
      </c>
      <c r="H40" s="10"/>
      <c r="I40" s="2"/>
      <c r="K40" s="7">
        <f>SUM(K38:K39)</f>
        <v>17859.400000000001</v>
      </c>
      <c r="N40" s="8"/>
      <c r="O40" s="8"/>
      <c r="P40" s="8"/>
      <c r="Q40" s="8"/>
      <c r="R40" s="8"/>
      <c r="S40" s="8"/>
      <c r="T40" s="8"/>
    </row>
    <row r="41" spans="1:21">
      <c r="B41" s="4" t="s">
        <v>50</v>
      </c>
      <c r="C41" s="5"/>
      <c r="E41" s="92">
        <f>-(N36)</f>
        <v>-1290.19</v>
      </c>
      <c r="G41" s="1" t="s">
        <v>1</v>
      </c>
      <c r="K41" s="1">
        <v>0</v>
      </c>
      <c r="L41" s="9" t="s">
        <v>0</v>
      </c>
      <c r="M41" s="9"/>
    </row>
    <row r="42" spans="1:21" ht="15.75" thickBot="1">
      <c r="B42" s="8" t="s">
        <v>51</v>
      </c>
      <c r="C42" s="5"/>
      <c r="E42" s="6">
        <f>SUM(E40:E41)</f>
        <v>17859.399999999998</v>
      </c>
      <c r="G42" s="7" t="s">
        <v>54</v>
      </c>
      <c r="K42" s="6">
        <f>SUM(K40:K41)</f>
        <v>17859.400000000001</v>
      </c>
    </row>
    <row r="43" spans="1:21" ht="15.75" thickTop="1">
      <c r="B43" s="4"/>
      <c r="C43" s="5"/>
    </row>
    <row r="44" spans="1:21">
      <c r="B44" s="4"/>
    </row>
    <row r="45" spans="1:21" ht="15.75">
      <c r="A45" s="101"/>
      <c r="B45" s="102" t="s">
        <v>46</v>
      </c>
    </row>
    <row r="46" spans="1:21" ht="15.75">
      <c r="A46" s="102" t="s">
        <v>47</v>
      </c>
      <c r="B46"/>
    </row>
    <row r="47" spans="1:21" ht="15.75">
      <c r="A47" s="102" t="s">
        <v>48</v>
      </c>
      <c r="B47"/>
    </row>
    <row r="48" spans="1:21" ht="15.75">
      <c r="A48" s="102" t="s">
        <v>49</v>
      </c>
      <c r="B48"/>
    </row>
  </sheetData>
  <mergeCells count="14">
    <mergeCell ref="U2:U3"/>
    <mergeCell ref="Q2:Q3"/>
    <mergeCell ref="R2:R3"/>
    <mergeCell ref="T2:T3"/>
    <mergeCell ref="E2:F2"/>
    <mergeCell ref="G2:G3"/>
    <mergeCell ref="H2:H3"/>
    <mergeCell ref="I2:I3"/>
    <mergeCell ref="J2:J3"/>
    <mergeCell ref="K2:L2"/>
    <mergeCell ref="N2:N3"/>
    <mergeCell ref="O2:O3"/>
    <mergeCell ref="P2:P3"/>
    <mergeCell ref="S2:S3"/>
  </mergeCells>
  <pageMargins left="0.7" right="0.7" top="0.75" bottom="0.75" header="0.3" footer="0.3"/>
  <pageSetup paperSize="9" scale="67" orientation="landscape" r:id="rId1"/>
  <ignoredErrors>
    <ignoredError sqref="E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5397B-BB0D-4F83-B067-26400D148B14}">
  <sheetPr>
    <pageSetUpPr fitToPage="1"/>
  </sheetPr>
  <dimension ref="A1:U50"/>
  <sheetViews>
    <sheetView zoomScale="80" zoomScaleNormal="80" workbookViewId="0">
      <selection activeCell="A14" sqref="A14:XFD14"/>
    </sheetView>
  </sheetViews>
  <sheetFormatPr defaultRowHeight="15"/>
  <cols>
    <col min="1" max="1" width="15.28515625" style="3" customWidth="1"/>
    <col min="2" max="2" width="29.5703125" style="1" customWidth="1"/>
    <col min="3" max="3" width="11" style="2" customWidth="1"/>
    <col min="4" max="4" width="6.140625" style="2" customWidth="1"/>
    <col min="5" max="6" width="12.42578125" style="1" customWidth="1"/>
    <col min="7" max="10" width="8.5703125" style="1" customWidth="1"/>
    <col min="11" max="12" width="12.42578125" style="1" customWidth="1"/>
    <col min="13" max="13" width="5.85546875" style="1" customWidth="1"/>
    <col min="14" max="14" width="10.5703125" style="1" customWidth="1"/>
    <col min="15" max="18" width="8.5703125" style="1" customWidth="1"/>
    <col min="19" max="19" width="11.140625" style="1" customWidth="1"/>
    <col min="20" max="20" width="8.5703125" style="1" customWidth="1"/>
  </cols>
  <sheetData>
    <row r="1" spans="1:21" ht="15.75" thickBot="1"/>
    <row r="2" spans="1:21" ht="16.5" thickTop="1" thickBot="1">
      <c r="A2" s="76"/>
      <c r="B2" s="77"/>
      <c r="C2" s="78"/>
      <c r="D2" s="79"/>
      <c r="E2" s="239" t="s">
        <v>24</v>
      </c>
      <c r="F2" s="240"/>
      <c r="G2" s="241" t="s">
        <v>23</v>
      </c>
      <c r="H2" s="237" t="s">
        <v>7</v>
      </c>
      <c r="I2" s="237" t="s">
        <v>45</v>
      </c>
      <c r="J2" s="243" t="s">
        <v>16</v>
      </c>
      <c r="K2" s="239" t="s">
        <v>22</v>
      </c>
      <c r="L2" s="240"/>
      <c r="M2" s="94"/>
      <c r="N2" s="237" t="s">
        <v>21</v>
      </c>
      <c r="O2" s="237" t="s">
        <v>20</v>
      </c>
      <c r="P2" s="237" t="s">
        <v>19</v>
      </c>
      <c r="Q2" s="237" t="s">
        <v>18</v>
      </c>
      <c r="R2" s="237" t="s">
        <v>17</v>
      </c>
      <c r="S2" s="245" t="s">
        <v>34</v>
      </c>
      <c r="T2" s="235" t="s">
        <v>16</v>
      </c>
      <c r="U2" s="235" t="s">
        <v>117</v>
      </c>
    </row>
    <row r="3" spans="1:21" ht="36.75" thickBot="1">
      <c r="A3" s="80" t="s">
        <v>15</v>
      </c>
      <c r="B3" s="81" t="s">
        <v>14</v>
      </c>
      <c r="C3" s="82" t="s">
        <v>13</v>
      </c>
      <c r="D3" s="83" t="s">
        <v>12</v>
      </c>
      <c r="E3" s="84" t="s">
        <v>11</v>
      </c>
      <c r="F3" s="85" t="s">
        <v>10</v>
      </c>
      <c r="G3" s="242"/>
      <c r="H3" s="238"/>
      <c r="I3" s="238"/>
      <c r="J3" s="244"/>
      <c r="K3" s="84" t="s">
        <v>11</v>
      </c>
      <c r="L3" s="85" t="s">
        <v>10</v>
      </c>
      <c r="M3" s="95" t="s">
        <v>44</v>
      </c>
      <c r="N3" s="238"/>
      <c r="O3" s="238"/>
      <c r="P3" s="238"/>
      <c r="Q3" s="238"/>
      <c r="R3" s="238"/>
      <c r="S3" s="246"/>
      <c r="T3" s="236"/>
      <c r="U3" s="236"/>
    </row>
    <row r="4" spans="1:21">
      <c r="A4" s="75">
        <v>43647</v>
      </c>
      <c r="B4" s="71" t="s">
        <v>9</v>
      </c>
      <c r="C4" s="74"/>
      <c r="D4" s="73" t="s">
        <v>8</v>
      </c>
      <c r="E4" s="132">
        <f>'Apr-June 2022'!E34</f>
        <v>8854.2599999999984</v>
      </c>
      <c r="F4" s="133">
        <f>'Apr-June 2022'!F34</f>
        <v>9005.14</v>
      </c>
      <c r="G4" s="129">
        <f>'Apr-June 2022'!G34</f>
        <v>0.23000000000000004</v>
      </c>
      <c r="H4" s="130">
        <f>'Apr-June 2022'!H34</f>
        <v>6849</v>
      </c>
      <c r="I4" s="130">
        <f>'Apr-June 2022'!I34</f>
        <v>0</v>
      </c>
      <c r="J4" s="131">
        <f>'Apr-June 2022'!J34</f>
        <v>0</v>
      </c>
      <c r="K4" s="132">
        <f>'Apr-June 2022'!K34</f>
        <v>1290.19</v>
      </c>
      <c r="L4" s="133">
        <f>'Apr-June 2022'!L34</f>
        <v>0</v>
      </c>
      <c r="M4" s="134"/>
      <c r="N4" s="130">
        <f>'Apr-June 2022'!N34</f>
        <v>601.91999999999996</v>
      </c>
      <c r="O4" s="130">
        <f>'Apr-June 2022'!O34</f>
        <v>166.89000000000001</v>
      </c>
      <c r="P4" s="130">
        <f>'Apr-June 2022'!P34</f>
        <v>420</v>
      </c>
      <c r="Q4" s="130">
        <f>'Apr-June 2022'!Q34</f>
        <v>0</v>
      </c>
      <c r="R4" s="130">
        <f>'Apr-June 2022'!R34</f>
        <v>0</v>
      </c>
      <c r="S4" s="134">
        <f>'Apr-June 2022'!S34</f>
        <v>0</v>
      </c>
      <c r="T4" s="133">
        <f>'Apr-June 2022'!T34</f>
        <v>101.38</v>
      </c>
      <c r="U4" s="133">
        <f>'Apr-June 2022'!U34</f>
        <v>0</v>
      </c>
    </row>
    <row r="5" spans="1:21">
      <c r="A5" s="65">
        <v>44747</v>
      </c>
      <c r="B5" s="60" t="s">
        <v>89</v>
      </c>
      <c r="C5" s="67"/>
      <c r="D5" s="66" t="s">
        <v>82</v>
      </c>
      <c r="E5" s="208"/>
      <c r="F5" s="209"/>
      <c r="G5" s="61"/>
      <c r="H5" s="58"/>
      <c r="I5" s="58"/>
      <c r="J5" s="60"/>
      <c r="K5" s="59">
        <v>204.21</v>
      </c>
      <c r="L5" s="57"/>
      <c r="M5" s="234" t="s">
        <v>44</v>
      </c>
      <c r="N5" s="58">
        <v>204.21</v>
      </c>
      <c r="O5" s="58"/>
      <c r="P5" s="58"/>
      <c r="Q5" s="58"/>
      <c r="R5" s="58"/>
      <c r="S5" s="89"/>
      <c r="T5" s="57"/>
      <c r="U5" s="57"/>
    </row>
    <row r="6" spans="1:21">
      <c r="A6" s="65">
        <v>44747</v>
      </c>
      <c r="B6" s="60" t="s">
        <v>90</v>
      </c>
      <c r="C6" s="67"/>
      <c r="D6" s="66" t="s">
        <v>82</v>
      </c>
      <c r="E6" s="59"/>
      <c r="F6" s="57"/>
      <c r="G6" s="61"/>
      <c r="H6" s="58"/>
      <c r="I6" s="58"/>
      <c r="J6" s="60"/>
      <c r="K6" s="59">
        <v>303.24</v>
      </c>
      <c r="L6" s="57"/>
      <c r="M6" s="234" t="s">
        <v>44</v>
      </c>
      <c r="N6" s="58"/>
      <c r="O6" s="58"/>
      <c r="P6" s="58"/>
      <c r="Q6" s="58"/>
      <c r="R6" s="58"/>
      <c r="S6" s="89">
        <v>303.24</v>
      </c>
      <c r="T6" s="57"/>
      <c r="U6" s="57"/>
    </row>
    <row r="7" spans="1:21">
      <c r="A7" s="65">
        <v>44753</v>
      </c>
      <c r="B7" s="60" t="s">
        <v>75</v>
      </c>
      <c r="C7" s="67"/>
      <c r="D7" s="66"/>
      <c r="E7" s="59">
        <v>0.08</v>
      </c>
      <c r="F7" s="57"/>
      <c r="G7" s="61">
        <v>0.08</v>
      </c>
      <c r="H7" s="58"/>
      <c r="I7" s="58"/>
      <c r="J7" s="60"/>
      <c r="K7" s="59"/>
      <c r="L7" s="57"/>
      <c r="M7" s="234" t="s">
        <v>44</v>
      </c>
      <c r="N7" s="58"/>
      <c r="O7" s="58"/>
      <c r="P7" s="58"/>
      <c r="Q7" s="58"/>
      <c r="R7" s="58"/>
      <c r="S7" s="89"/>
      <c r="T7" s="57"/>
      <c r="U7" s="57"/>
    </row>
    <row r="8" spans="1:21">
      <c r="A8" s="65">
        <v>44754</v>
      </c>
      <c r="B8" s="60" t="s">
        <v>76</v>
      </c>
      <c r="C8" s="67"/>
      <c r="D8" s="66" t="s">
        <v>81</v>
      </c>
      <c r="E8" s="59"/>
      <c r="F8" s="57"/>
      <c r="G8" s="61"/>
      <c r="H8" s="58"/>
      <c r="I8" s="58"/>
      <c r="J8" s="60"/>
      <c r="K8" s="59">
        <v>6.59</v>
      </c>
      <c r="L8" s="57"/>
      <c r="M8" s="234" t="s">
        <v>44</v>
      </c>
      <c r="N8" s="58"/>
      <c r="O8" s="58">
        <v>5.49</v>
      </c>
      <c r="P8" s="58"/>
      <c r="Q8" s="58"/>
      <c r="R8" s="58"/>
      <c r="S8" s="89"/>
      <c r="T8" s="57">
        <v>1.1000000000000001</v>
      </c>
      <c r="U8" s="57"/>
    </row>
    <row r="9" spans="1:21" s="179" customFormat="1">
      <c r="A9" s="65">
        <v>44768</v>
      </c>
      <c r="B9" s="60" t="s">
        <v>91</v>
      </c>
      <c r="C9" s="67"/>
      <c r="D9" s="66" t="s">
        <v>82</v>
      </c>
      <c r="E9" s="59"/>
      <c r="F9" s="57"/>
      <c r="G9" s="61"/>
      <c r="H9" s="58"/>
      <c r="I9" s="58"/>
      <c r="J9" s="60"/>
      <c r="K9" s="59">
        <v>156</v>
      </c>
      <c r="L9" s="57"/>
      <c r="M9" s="234" t="s">
        <v>44</v>
      </c>
      <c r="N9" s="141"/>
      <c r="O9" s="58">
        <v>130</v>
      </c>
      <c r="P9" s="1"/>
      <c r="Q9" s="1"/>
      <c r="R9" s="58"/>
      <c r="S9" s="58"/>
      <c r="T9" s="57">
        <v>26</v>
      </c>
      <c r="U9" s="57"/>
    </row>
    <row r="10" spans="1:21">
      <c r="A10" s="65">
        <v>44768</v>
      </c>
      <c r="B10" s="60" t="s">
        <v>92</v>
      </c>
      <c r="C10" s="67"/>
      <c r="D10" s="66" t="s">
        <v>82</v>
      </c>
      <c r="E10" s="59"/>
      <c r="F10" s="57"/>
      <c r="G10" s="61"/>
      <c r="H10" s="58"/>
      <c r="I10" s="58"/>
      <c r="J10" s="60"/>
      <c r="K10" s="59">
        <v>116.1</v>
      </c>
      <c r="L10" s="57"/>
      <c r="M10" s="234" t="s">
        <v>44</v>
      </c>
      <c r="N10" s="58">
        <v>116.1</v>
      </c>
      <c r="O10" s="58"/>
      <c r="P10" s="58"/>
      <c r="Q10" s="58"/>
      <c r="R10" s="58"/>
      <c r="S10" s="89"/>
      <c r="T10" s="57"/>
      <c r="U10" s="57"/>
    </row>
    <row r="11" spans="1:21">
      <c r="A11" s="65">
        <v>44782</v>
      </c>
      <c r="B11" s="60" t="s">
        <v>75</v>
      </c>
      <c r="C11" s="67"/>
      <c r="D11" s="66"/>
      <c r="E11" s="59">
        <v>0.3</v>
      </c>
      <c r="F11" s="57"/>
      <c r="G11" s="61">
        <v>0.3</v>
      </c>
      <c r="H11" s="58"/>
      <c r="I11" s="58"/>
      <c r="J11" s="60"/>
      <c r="K11" s="59"/>
      <c r="L11" s="57"/>
      <c r="M11" s="234" t="s">
        <v>44</v>
      </c>
      <c r="N11" s="58"/>
      <c r="O11" s="58"/>
      <c r="P11" s="58"/>
      <c r="Q11" s="58"/>
      <c r="R11" s="58"/>
      <c r="S11" s="89"/>
      <c r="T11" s="57"/>
      <c r="U11" s="57"/>
    </row>
    <row r="12" spans="1:21">
      <c r="A12" s="65">
        <v>44788</v>
      </c>
      <c r="B12" s="60" t="s">
        <v>76</v>
      </c>
      <c r="C12" s="67"/>
      <c r="D12" s="66" t="s">
        <v>81</v>
      </c>
      <c r="E12" s="59"/>
      <c r="F12" s="57"/>
      <c r="G12" s="61"/>
      <c r="H12" s="58"/>
      <c r="I12" s="58"/>
      <c r="J12" s="60"/>
      <c r="K12" s="59">
        <v>6.59</v>
      </c>
      <c r="L12" s="57"/>
      <c r="M12" s="234" t="s">
        <v>44</v>
      </c>
      <c r="N12" s="58"/>
      <c r="O12" s="58">
        <v>5.49</v>
      </c>
      <c r="P12" s="58"/>
      <c r="Q12" s="58"/>
      <c r="R12" s="58"/>
      <c r="S12" s="89"/>
      <c r="T12" s="57">
        <v>1.1000000000000001</v>
      </c>
      <c r="U12" s="57"/>
    </row>
    <row r="13" spans="1:21">
      <c r="A13" s="65">
        <v>44813</v>
      </c>
      <c r="B13" s="60" t="s">
        <v>75</v>
      </c>
      <c r="C13" s="67"/>
      <c r="D13" s="66"/>
      <c r="E13" s="59">
        <v>0.38</v>
      </c>
      <c r="F13" s="57"/>
      <c r="G13" s="61">
        <v>0.38</v>
      </c>
      <c r="H13" s="58"/>
      <c r="I13" s="58"/>
      <c r="J13" s="60"/>
      <c r="K13" s="59"/>
      <c r="L13" s="57"/>
      <c r="M13" s="234" t="s">
        <v>44</v>
      </c>
      <c r="N13" s="58"/>
      <c r="O13" s="58"/>
      <c r="P13" s="58"/>
      <c r="Q13" s="58"/>
      <c r="R13" s="58"/>
      <c r="S13" s="89"/>
      <c r="T13" s="57"/>
      <c r="U13" s="57"/>
    </row>
    <row r="14" spans="1:21">
      <c r="A14" s="65">
        <v>44816</v>
      </c>
      <c r="B14" s="60" t="s">
        <v>93</v>
      </c>
      <c r="C14" s="67"/>
      <c r="D14" s="66" t="s">
        <v>82</v>
      </c>
      <c r="E14" s="59"/>
      <c r="F14" s="57"/>
      <c r="G14" s="61"/>
      <c r="H14" s="58"/>
      <c r="I14" s="58"/>
      <c r="J14" s="60"/>
      <c r="K14" s="59">
        <v>204.21</v>
      </c>
      <c r="L14" s="57"/>
      <c r="M14" s="234" t="s">
        <v>44</v>
      </c>
      <c r="N14" s="58">
        <v>204.21</v>
      </c>
      <c r="O14" s="58"/>
      <c r="P14" s="58"/>
      <c r="Q14" s="58"/>
      <c r="R14" s="58"/>
      <c r="S14" s="89"/>
      <c r="T14" s="57"/>
      <c r="U14" s="57"/>
    </row>
    <row r="15" spans="1:21">
      <c r="A15" s="65">
        <v>44816</v>
      </c>
      <c r="B15" s="60" t="s">
        <v>76</v>
      </c>
      <c r="C15" s="67"/>
      <c r="D15" s="66" t="s">
        <v>81</v>
      </c>
      <c r="E15" s="59"/>
      <c r="F15" s="57"/>
      <c r="G15" s="61"/>
      <c r="H15" s="58"/>
      <c r="I15" s="58"/>
      <c r="J15" s="60"/>
      <c r="K15" s="59">
        <v>6.59</v>
      </c>
      <c r="L15" s="57"/>
      <c r="M15" s="234" t="s">
        <v>44</v>
      </c>
      <c r="N15" s="58"/>
      <c r="O15" s="58">
        <v>5.49</v>
      </c>
      <c r="P15" s="58"/>
      <c r="Q15" s="58"/>
      <c r="R15" s="58"/>
      <c r="S15" s="89"/>
      <c r="T15" s="57">
        <v>1.1000000000000001</v>
      </c>
      <c r="U15" s="57"/>
    </row>
    <row r="16" spans="1:21">
      <c r="A16" s="65"/>
      <c r="B16" s="60"/>
      <c r="C16" s="67"/>
      <c r="D16" s="66"/>
      <c r="E16" s="59"/>
      <c r="F16" s="57"/>
      <c r="G16" s="61"/>
      <c r="H16" s="58"/>
      <c r="I16" s="58"/>
      <c r="J16" s="60"/>
      <c r="K16" s="59"/>
      <c r="L16" s="57"/>
      <c r="M16" s="234"/>
      <c r="N16" s="58"/>
      <c r="O16" s="58"/>
      <c r="P16" s="58"/>
      <c r="Q16" s="58"/>
      <c r="R16" s="58"/>
      <c r="S16" s="89"/>
      <c r="T16" s="57"/>
      <c r="U16" s="57"/>
    </row>
    <row r="17" spans="1:21">
      <c r="A17" s="65"/>
      <c r="B17" s="60"/>
      <c r="C17" s="67"/>
      <c r="D17" s="66"/>
      <c r="E17" s="59"/>
      <c r="F17" s="57"/>
      <c r="G17" s="61"/>
      <c r="H17" s="58"/>
      <c r="I17" s="58"/>
      <c r="J17" s="60"/>
      <c r="K17" s="59"/>
      <c r="L17" s="57"/>
      <c r="M17" s="234"/>
      <c r="N17" s="58"/>
      <c r="O17" s="58"/>
      <c r="P17" s="58"/>
      <c r="Q17" s="58"/>
      <c r="R17" s="58"/>
      <c r="S17" s="89"/>
      <c r="T17" s="57"/>
      <c r="U17" s="57"/>
    </row>
    <row r="18" spans="1:21">
      <c r="A18" s="65"/>
      <c r="B18" s="60"/>
      <c r="C18" s="67"/>
      <c r="D18" s="66"/>
      <c r="E18" s="59"/>
      <c r="F18" s="57"/>
      <c r="G18" s="61"/>
      <c r="H18" s="58"/>
      <c r="I18" s="58"/>
      <c r="J18" s="60"/>
      <c r="K18" s="59"/>
      <c r="L18" s="57"/>
      <c r="M18" s="234"/>
      <c r="N18" s="58"/>
      <c r="O18" s="58"/>
      <c r="P18" s="58"/>
      <c r="Q18" s="58"/>
      <c r="R18" s="58"/>
      <c r="S18" s="89"/>
      <c r="T18" s="57"/>
      <c r="U18" s="57"/>
    </row>
    <row r="19" spans="1:21">
      <c r="A19" s="65"/>
      <c r="B19" s="60"/>
      <c r="C19" s="67"/>
      <c r="D19" s="66"/>
      <c r="E19" s="59"/>
      <c r="F19" s="57"/>
      <c r="G19" s="61"/>
      <c r="H19" s="58"/>
      <c r="I19" s="58"/>
      <c r="J19" s="60"/>
      <c r="K19" s="59"/>
      <c r="L19" s="57"/>
      <c r="M19" s="234"/>
      <c r="N19" s="58"/>
      <c r="O19" s="58"/>
      <c r="P19" s="58"/>
      <c r="Q19" s="58"/>
      <c r="R19" s="58"/>
      <c r="S19" s="89"/>
      <c r="T19" s="57"/>
      <c r="U19" s="57"/>
    </row>
    <row r="20" spans="1:21">
      <c r="A20" s="65"/>
      <c r="B20" s="60"/>
      <c r="C20" s="67"/>
      <c r="D20" s="66"/>
      <c r="E20" s="59"/>
      <c r="F20" s="57"/>
      <c r="G20" s="61"/>
      <c r="H20" s="58"/>
      <c r="I20" s="58"/>
      <c r="J20" s="60"/>
      <c r="K20" s="59"/>
      <c r="L20" s="57"/>
      <c r="M20" s="234"/>
      <c r="N20" s="58"/>
      <c r="O20" s="58"/>
      <c r="P20" s="58"/>
      <c r="Q20" s="58"/>
      <c r="R20" s="58"/>
      <c r="S20" s="89"/>
      <c r="T20" s="57"/>
      <c r="U20" s="57"/>
    </row>
    <row r="21" spans="1:21">
      <c r="A21" s="65"/>
      <c r="B21" s="60"/>
      <c r="C21" s="67"/>
      <c r="D21" s="66"/>
      <c r="E21" s="59"/>
      <c r="F21" s="57"/>
      <c r="G21" s="61"/>
      <c r="H21" s="58"/>
      <c r="I21" s="58"/>
      <c r="J21" s="60"/>
      <c r="K21" s="59"/>
      <c r="L21" s="57"/>
      <c r="M21" s="234"/>
      <c r="N21" s="58"/>
      <c r="O21" s="58"/>
      <c r="P21" s="58"/>
      <c r="Q21" s="58"/>
      <c r="R21" s="58"/>
      <c r="S21" s="89"/>
      <c r="T21" s="57"/>
      <c r="U21" s="57"/>
    </row>
    <row r="22" spans="1:21">
      <c r="A22" s="65"/>
      <c r="B22" s="60"/>
      <c r="C22" s="67"/>
      <c r="D22" s="66"/>
      <c r="E22" s="59"/>
      <c r="F22" s="57"/>
      <c r="G22" s="61"/>
      <c r="H22" s="58"/>
      <c r="I22" s="58"/>
      <c r="J22" s="60"/>
      <c r="K22" s="59"/>
      <c r="L22" s="57"/>
      <c r="M22" s="234"/>
      <c r="N22" s="58"/>
      <c r="O22" s="58"/>
      <c r="P22" s="58"/>
      <c r="Q22" s="58"/>
      <c r="R22" s="58"/>
      <c r="S22" s="89"/>
      <c r="T22" s="57"/>
      <c r="U22" s="57"/>
    </row>
    <row r="23" spans="1:21">
      <c r="A23" s="65"/>
      <c r="B23" s="60"/>
      <c r="C23" s="63"/>
      <c r="D23" s="62"/>
      <c r="E23" s="59"/>
      <c r="F23" s="57"/>
      <c r="G23" s="61"/>
      <c r="H23" s="58"/>
      <c r="I23" s="58"/>
      <c r="J23" s="60"/>
      <c r="K23" s="59"/>
      <c r="L23" s="57"/>
      <c r="M23" s="234"/>
      <c r="N23" s="58"/>
      <c r="O23" s="58"/>
      <c r="P23" s="58"/>
      <c r="Q23" s="58"/>
      <c r="R23" s="58"/>
      <c r="S23" s="89"/>
      <c r="T23" s="57"/>
      <c r="U23" s="57"/>
    </row>
    <row r="24" spans="1:21">
      <c r="A24" s="65"/>
      <c r="B24" s="60"/>
      <c r="C24" s="63"/>
      <c r="D24" s="62"/>
      <c r="E24" s="59"/>
      <c r="F24" s="57"/>
      <c r="G24" s="61"/>
      <c r="H24" s="58"/>
      <c r="I24" s="58"/>
      <c r="J24" s="60"/>
      <c r="K24" s="59"/>
      <c r="L24" s="57"/>
      <c r="M24" s="142"/>
      <c r="N24" s="58"/>
      <c r="O24" s="58"/>
      <c r="P24" s="58"/>
      <c r="Q24" s="58"/>
      <c r="R24" s="58"/>
      <c r="S24" s="89"/>
      <c r="T24" s="57"/>
      <c r="U24" s="57"/>
    </row>
    <row r="25" spans="1:21">
      <c r="A25" s="65"/>
      <c r="B25" s="60"/>
      <c r="C25" s="63"/>
      <c r="D25" s="62"/>
      <c r="E25" s="59"/>
      <c r="F25" s="57"/>
      <c r="G25" s="61"/>
      <c r="H25" s="58"/>
      <c r="I25" s="58"/>
      <c r="J25" s="60"/>
      <c r="K25" s="59"/>
      <c r="L25" s="57"/>
      <c r="M25" s="89"/>
      <c r="N25" s="58"/>
      <c r="O25" s="58"/>
      <c r="P25" s="58"/>
      <c r="Q25" s="58"/>
      <c r="R25" s="58"/>
      <c r="S25" s="89"/>
      <c r="T25" s="57"/>
      <c r="U25" s="57"/>
    </row>
    <row r="26" spans="1:21">
      <c r="A26" s="65"/>
      <c r="B26" s="60"/>
      <c r="C26" s="63"/>
      <c r="D26" s="62"/>
      <c r="E26" s="59"/>
      <c r="F26" s="57"/>
      <c r="G26" s="61"/>
      <c r="H26" s="58"/>
      <c r="I26" s="58"/>
      <c r="J26" s="60"/>
      <c r="K26" s="59"/>
      <c r="L26" s="57"/>
      <c r="M26" s="89"/>
      <c r="N26" s="58"/>
      <c r="O26" s="58"/>
      <c r="P26" s="58"/>
      <c r="Q26" s="58"/>
      <c r="R26" s="58"/>
      <c r="S26" s="89"/>
      <c r="T26" s="57"/>
      <c r="U26" s="57"/>
    </row>
    <row r="27" spans="1:21">
      <c r="A27" s="65"/>
      <c r="B27" s="60"/>
      <c r="C27" s="63"/>
      <c r="D27" s="62"/>
      <c r="E27" s="59"/>
      <c r="F27" s="57"/>
      <c r="G27" s="61"/>
      <c r="H27" s="58"/>
      <c r="I27" s="58"/>
      <c r="J27" s="60"/>
      <c r="K27" s="59"/>
      <c r="L27" s="57"/>
      <c r="M27" s="89"/>
      <c r="N27" s="58"/>
      <c r="O27" s="58"/>
      <c r="P27" s="58"/>
      <c r="Q27" s="58"/>
      <c r="R27" s="58"/>
      <c r="S27" s="89"/>
      <c r="T27" s="57"/>
      <c r="U27" s="57"/>
    </row>
    <row r="28" spans="1:21">
      <c r="A28" s="65"/>
      <c r="B28" s="60"/>
      <c r="C28" s="63"/>
      <c r="D28" s="62"/>
      <c r="E28" s="59"/>
      <c r="F28" s="57"/>
      <c r="G28" s="61"/>
      <c r="H28" s="58"/>
      <c r="I28" s="58"/>
      <c r="J28" s="60"/>
      <c r="K28" s="59"/>
      <c r="L28" s="57"/>
      <c r="M28" s="89"/>
      <c r="N28" s="58"/>
      <c r="O28" s="58"/>
      <c r="P28" s="58"/>
      <c r="Q28" s="58"/>
      <c r="R28" s="58"/>
      <c r="S28" s="89"/>
      <c r="T28" s="57"/>
      <c r="U28" s="57"/>
    </row>
    <row r="29" spans="1:21">
      <c r="A29" s="64"/>
      <c r="B29" s="60"/>
      <c r="C29" s="63"/>
      <c r="D29" s="62"/>
      <c r="E29" s="59"/>
      <c r="F29" s="57"/>
      <c r="G29" s="61"/>
      <c r="H29" s="58"/>
      <c r="I29" s="58"/>
      <c r="J29" s="60"/>
      <c r="K29" s="59"/>
      <c r="L29" s="57"/>
      <c r="M29" s="89"/>
      <c r="N29" s="58"/>
      <c r="O29" s="58"/>
      <c r="P29" s="58"/>
      <c r="Q29" s="58"/>
      <c r="R29" s="58"/>
      <c r="S29" s="89"/>
      <c r="T29" s="57"/>
      <c r="U29" s="57"/>
    </row>
    <row r="30" spans="1:21">
      <c r="A30" s="64"/>
      <c r="B30" s="60"/>
      <c r="C30" s="63"/>
      <c r="D30" s="62"/>
      <c r="E30" s="59"/>
      <c r="F30" s="57"/>
      <c r="G30" s="61"/>
      <c r="H30" s="58"/>
      <c r="I30" s="58"/>
      <c r="J30" s="60"/>
      <c r="K30" s="59"/>
      <c r="L30" s="57"/>
      <c r="M30" s="89"/>
      <c r="N30" s="58"/>
      <c r="O30" s="58"/>
      <c r="P30" s="58"/>
      <c r="Q30" s="58"/>
      <c r="R30" s="58"/>
      <c r="S30" s="89"/>
      <c r="T30" s="57"/>
      <c r="U30" s="57"/>
    </row>
    <row r="31" spans="1:21">
      <c r="A31" s="56"/>
      <c r="B31" s="51"/>
      <c r="C31" s="55"/>
      <c r="D31" s="54"/>
      <c r="E31" s="53"/>
      <c r="F31" s="48"/>
      <c r="G31" s="52"/>
      <c r="H31" s="49"/>
      <c r="I31" s="49"/>
      <c r="J31" s="51"/>
      <c r="K31" s="50"/>
      <c r="L31" s="48"/>
      <c r="M31" s="90"/>
      <c r="N31" s="49"/>
      <c r="O31" s="49"/>
      <c r="P31" s="49"/>
      <c r="Q31" s="49"/>
      <c r="R31" s="49"/>
      <c r="S31" s="90"/>
      <c r="T31" s="48"/>
      <c r="U31" s="48"/>
    </row>
    <row r="32" spans="1:21">
      <c r="A32" s="47">
        <v>43738</v>
      </c>
      <c r="B32" s="46" t="s">
        <v>38</v>
      </c>
      <c r="C32" s="45"/>
      <c r="D32" s="44"/>
      <c r="E32" s="43">
        <f>SUM(E4:E31)</f>
        <v>8855.0199999999968</v>
      </c>
      <c r="F32" s="42">
        <f>SUM(F4:F31)</f>
        <v>9005.14</v>
      </c>
      <c r="G32" s="41">
        <f t="shared" ref="G32:L32" si="0">SUM(G5:G31)</f>
        <v>0.76</v>
      </c>
      <c r="H32" s="38">
        <f t="shared" si="0"/>
        <v>0</v>
      </c>
      <c r="I32" s="38">
        <f t="shared" si="0"/>
        <v>0</v>
      </c>
      <c r="J32" s="40">
        <f t="shared" si="0"/>
        <v>0</v>
      </c>
      <c r="K32" s="39">
        <f t="shared" si="0"/>
        <v>1003.5300000000002</v>
      </c>
      <c r="L32" s="37">
        <f t="shared" si="0"/>
        <v>0</v>
      </c>
      <c r="M32" s="96"/>
      <c r="N32" s="38">
        <f t="shared" ref="N32:T32" si="1">SUM(N5:N31)</f>
        <v>524.52</v>
      </c>
      <c r="O32" s="38">
        <f t="shared" si="1"/>
        <v>146.47000000000003</v>
      </c>
      <c r="P32" s="38">
        <f t="shared" si="1"/>
        <v>0</v>
      </c>
      <c r="Q32" s="38">
        <f t="shared" si="1"/>
        <v>0</v>
      </c>
      <c r="R32" s="38">
        <f t="shared" si="1"/>
        <v>0</v>
      </c>
      <c r="S32" s="38">
        <f t="shared" si="1"/>
        <v>303.24</v>
      </c>
      <c r="T32" s="37">
        <f t="shared" si="1"/>
        <v>29.300000000000004</v>
      </c>
      <c r="U32" s="37">
        <f t="shared" ref="U32" si="2">SUM(U5:U31)</f>
        <v>0</v>
      </c>
    </row>
    <row r="33" spans="1:21" ht="15.75" thickBot="1">
      <c r="A33" s="36">
        <v>43738</v>
      </c>
      <c r="B33" s="35" t="s">
        <v>37</v>
      </c>
      <c r="C33" s="34"/>
      <c r="D33" s="33"/>
      <c r="E33" s="32">
        <f>K32</f>
        <v>1003.5300000000002</v>
      </c>
      <c r="F33" s="31">
        <f>L32</f>
        <v>0</v>
      </c>
      <c r="G33" s="30"/>
      <c r="H33" s="29"/>
      <c r="I33" s="29"/>
      <c r="J33" s="28"/>
      <c r="K33" s="30"/>
      <c r="L33" s="28"/>
      <c r="M33" s="135"/>
      <c r="N33" s="29"/>
      <c r="O33" s="29"/>
      <c r="P33" s="29"/>
      <c r="Q33" s="29"/>
      <c r="R33" s="29"/>
      <c r="S33" s="29"/>
      <c r="T33" s="28"/>
      <c r="U33" s="28"/>
    </row>
    <row r="34" spans="1:21" ht="15.75" thickBot="1">
      <c r="A34" s="27">
        <v>43738</v>
      </c>
      <c r="B34" s="24" t="s">
        <v>6</v>
      </c>
      <c r="C34" s="26" t="s">
        <v>5</v>
      </c>
      <c r="D34" s="25" t="s">
        <v>5</v>
      </c>
      <c r="E34" s="23">
        <f>E32-E33</f>
        <v>7851.4899999999961</v>
      </c>
      <c r="F34" s="21">
        <f>F32-F33</f>
        <v>9005.14</v>
      </c>
      <c r="G34" s="24">
        <f t="shared" ref="G34:L34" si="3">G32+G4</f>
        <v>0.99</v>
      </c>
      <c r="H34" s="22">
        <f t="shared" si="3"/>
        <v>6849</v>
      </c>
      <c r="I34" s="22">
        <f t="shared" si="3"/>
        <v>0</v>
      </c>
      <c r="J34" s="24">
        <f t="shared" si="3"/>
        <v>0</v>
      </c>
      <c r="K34" s="23">
        <f t="shared" si="3"/>
        <v>2293.7200000000003</v>
      </c>
      <c r="L34" s="21">
        <f t="shared" si="3"/>
        <v>0</v>
      </c>
      <c r="M34" s="97"/>
      <c r="N34" s="22">
        <f t="shared" ref="N34:T34" si="4">N32+N4</f>
        <v>1126.44</v>
      </c>
      <c r="O34" s="22">
        <f t="shared" si="4"/>
        <v>313.36</v>
      </c>
      <c r="P34" s="22">
        <f t="shared" si="4"/>
        <v>420</v>
      </c>
      <c r="Q34" s="22">
        <f t="shared" si="4"/>
        <v>0</v>
      </c>
      <c r="R34" s="22">
        <f t="shared" si="4"/>
        <v>0</v>
      </c>
      <c r="S34" s="22">
        <f t="shared" si="4"/>
        <v>303.24</v>
      </c>
      <c r="T34" s="21">
        <f t="shared" si="4"/>
        <v>130.68</v>
      </c>
      <c r="U34" s="21">
        <f t="shared" ref="U34" si="5">U32+U4</f>
        <v>0</v>
      </c>
    </row>
    <row r="35" spans="1:21" ht="15.75" thickTop="1">
      <c r="A35" s="11"/>
      <c r="B35" s="8"/>
      <c r="C35" s="14"/>
      <c r="D35" s="1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1" s="15" customFormat="1">
      <c r="A36" s="20"/>
      <c r="C36" s="19"/>
      <c r="D36" s="8" t="s">
        <v>4</v>
      </c>
      <c r="F36" s="17"/>
      <c r="G36" s="16">
        <f>SUM(G34:J34)</f>
        <v>6849.99</v>
      </c>
      <c r="H36" s="16"/>
      <c r="K36" s="8" t="s">
        <v>3</v>
      </c>
      <c r="M36" s="17"/>
      <c r="N36" s="16">
        <f>SUM(N34:T34)</f>
        <v>2293.7199999999998</v>
      </c>
      <c r="P36" s="16"/>
      <c r="Q36" s="16"/>
      <c r="R36" s="16"/>
      <c r="S36" s="16"/>
      <c r="T36" s="16"/>
    </row>
    <row r="37" spans="1:21">
      <c r="A37" s="11"/>
      <c r="B37" s="8"/>
      <c r="C37" s="14"/>
      <c r="D37" s="1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1">
      <c r="A38" s="11"/>
      <c r="B38" s="8" t="s">
        <v>56</v>
      </c>
      <c r="C38" s="5"/>
      <c r="D38" s="14"/>
      <c r="E38" s="8">
        <f>'Apr-June 2022'!$E$38</f>
        <v>12300.359999999999</v>
      </c>
      <c r="F38" s="8"/>
      <c r="G38" s="1" t="s">
        <v>61</v>
      </c>
      <c r="H38" s="10"/>
      <c r="I38" s="2"/>
      <c r="K38" s="1">
        <v>7851.49</v>
      </c>
      <c r="L38" s="9" t="s">
        <v>2</v>
      </c>
      <c r="M38" s="9"/>
      <c r="N38" s="8"/>
      <c r="O38" s="8"/>
      <c r="P38" s="8"/>
      <c r="Q38" s="8"/>
      <c r="R38" s="8"/>
      <c r="S38" s="8"/>
      <c r="T38" s="8"/>
    </row>
    <row r="39" spans="1:21">
      <c r="A39" s="11"/>
      <c r="B39" s="4" t="s">
        <v>58</v>
      </c>
      <c r="C39" s="5"/>
      <c r="D39" s="14"/>
      <c r="E39" s="13">
        <f>G36</f>
        <v>6849.99</v>
      </c>
      <c r="F39" s="8"/>
      <c r="G39" s="1" t="s">
        <v>62</v>
      </c>
      <c r="H39" s="10"/>
      <c r="I39" s="2"/>
      <c r="K39" s="12">
        <v>9005.14</v>
      </c>
      <c r="L39" s="9" t="s">
        <v>2</v>
      </c>
      <c r="M39" s="9"/>
      <c r="N39" s="8"/>
      <c r="O39" s="8"/>
      <c r="P39" s="8"/>
      <c r="Q39" s="8"/>
      <c r="R39" s="8"/>
      <c r="S39" s="8"/>
      <c r="T39" s="8"/>
    </row>
    <row r="40" spans="1:21">
      <c r="A40" s="11"/>
      <c r="B40" s="4"/>
      <c r="C40" s="5"/>
      <c r="E40" s="7">
        <f>SUM(E38:E39)</f>
        <v>19150.349999999999</v>
      </c>
      <c r="H40" s="10"/>
      <c r="I40" s="2"/>
      <c r="K40" s="7">
        <f>SUM(K38:K39)</f>
        <v>16856.629999999997</v>
      </c>
      <c r="N40" s="8"/>
      <c r="O40" s="8"/>
      <c r="P40" s="8"/>
      <c r="Q40" s="8"/>
      <c r="R40" s="8"/>
      <c r="S40" s="8"/>
      <c r="T40" s="8"/>
    </row>
    <row r="41" spans="1:21">
      <c r="B41" s="4" t="s">
        <v>59</v>
      </c>
      <c r="C41" s="5"/>
      <c r="E41" s="100">
        <f>-(N36)</f>
        <v>-2293.7199999999998</v>
      </c>
      <c r="G41" s="1" t="s">
        <v>1</v>
      </c>
      <c r="K41" s="92"/>
      <c r="L41" s="9" t="s">
        <v>0</v>
      </c>
      <c r="M41" s="9"/>
    </row>
    <row r="42" spans="1:21" ht="15.75" thickBot="1">
      <c r="B42" s="8" t="s">
        <v>60</v>
      </c>
      <c r="C42" s="5"/>
      <c r="E42" s="6">
        <f>SUM(E40:E41)</f>
        <v>16856.629999999997</v>
      </c>
      <c r="G42" s="7" t="s">
        <v>25</v>
      </c>
      <c r="K42" s="6">
        <f>SUM(K40:K41)</f>
        <v>16856.629999999997</v>
      </c>
    </row>
    <row r="43" spans="1:21" ht="15.75" thickTop="1">
      <c r="B43" s="4"/>
      <c r="C43" s="5"/>
    </row>
    <row r="44" spans="1:21">
      <c r="B44" s="4"/>
    </row>
    <row r="47" spans="1:21" ht="15.75">
      <c r="A47" s="101"/>
      <c r="B47" s="102" t="s">
        <v>46</v>
      </c>
    </row>
    <row r="48" spans="1:21" ht="15.75">
      <c r="A48" s="102" t="s">
        <v>47</v>
      </c>
      <c r="B48"/>
    </row>
    <row r="49" spans="1:2" ht="15.75">
      <c r="A49" s="102" t="s">
        <v>48</v>
      </c>
      <c r="B49"/>
    </row>
    <row r="50" spans="1:2" ht="15.75">
      <c r="A50" s="102" t="s">
        <v>49</v>
      </c>
      <c r="B50"/>
    </row>
  </sheetData>
  <mergeCells count="14">
    <mergeCell ref="U2:U3"/>
    <mergeCell ref="T2:T3"/>
    <mergeCell ref="E2:F2"/>
    <mergeCell ref="G2:G3"/>
    <mergeCell ref="H2:H3"/>
    <mergeCell ref="I2:I3"/>
    <mergeCell ref="J2:J3"/>
    <mergeCell ref="K2:L2"/>
    <mergeCell ref="S2:S3"/>
    <mergeCell ref="N2:N3"/>
    <mergeCell ref="O2:O3"/>
    <mergeCell ref="P2:P3"/>
    <mergeCell ref="Q2:Q3"/>
    <mergeCell ref="R2:R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E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840D2-A009-4C7D-8D3C-33F12427D808}">
  <dimension ref="A1:U50"/>
  <sheetViews>
    <sheetView zoomScale="86" zoomScaleNormal="86" workbookViewId="0">
      <selection activeCell="B18" sqref="B18"/>
    </sheetView>
  </sheetViews>
  <sheetFormatPr defaultRowHeight="15"/>
  <cols>
    <col min="1" max="1" width="9.5703125" style="3" customWidth="1"/>
    <col min="2" max="2" width="29.5703125" style="1" customWidth="1"/>
    <col min="3" max="4" width="6.140625" style="2" customWidth="1"/>
    <col min="5" max="6" width="12.42578125" style="1" customWidth="1"/>
    <col min="7" max="10" width="8.5703125" style="1" customWidth="1"/>
    <col min="11" max="12" width="12.42578125" style="1" customWidth="1"/>
    <col min="13" max="13" width="4.7109375" style="118" customWidth="1"/>
    <col min="14" max="14" width="10.5703125" style="1" customWidth="1"/>
    <col min="15" max="20" width="8.5703125" style="1" customWidth="1"/>
  </cols>
  <sheetData>
    <row r="1" spans="1:21" ht="15.75" thickBot="1"/>
    <row r="2" spans="1:21" ht="16.5" thickTop="1" thickBot="1">
      <c r="A2" s="76"/>
      <c r="B2" s="77"/>
      <c r="C2" s="78"/>
      <c r="D2" s="79"/>
      <c r="E2" s="239" t="s">
        <v>24</v>
      </c>
      <c r="F2" s="240"/>
      <c r="G2" s="241" t="s">
        <v>23</v>
      </c>
      <c r="H2" s="237" t="s">
        <v>7</v>
      </c>
      <c r="I2" s="237" t="s">
        <v>45</v>
      </c>
      <c r="J2" s="243" t="s">
        <v>16</v>
      </c>
      <c r="K2" s="239" t="s">
        <v>22</v>
      </c>
      <c r="L2" s="240"/>
      <c r="M2" s="94"/>
      <c r="N2" s="247" t="s">
        <v>21</v>
      </c>
      <c r="O2" s="237" t="s">
        <v>20</v>
      </c>
      <c r="P2" s="237" t="s">
        <v>19</v>
      </c>
      <c r="Q2" s="237" t="s">
        <v>18</v>
      </c>
      <c r="R2" s="237" t="s">
        <v>17</v>
      </c>
      <c r="S2" s="245" t="s">
        <v>34</v>
      </c>
      <c r="T2" s="235" t="s">
        <v>16</v>
      </c>
      <c r="U2" s="235" t="s">
        <v>117</v>
      </c>
    </row>
    <row r="3" spans="1:21" ht="36.75" thickBot="1">
      <c r="A3" s="80" t="s">
        <v>15</v>
      </c>
      <c r="B3" s="81" t="s">
        <v>14</v>
      </c>
      <c r="C3" s="82" t="s">
        <v>13</v>
      </c>
      <c r="D3" s="83" t="s">
        <v>12</v>
      </c>
      <c r="E3" s="84" t="s">
        <v>11</v>
      </c>
      <c r="F3" s="85" t="s">
        <v>10</v>
      </c>
      <c r="G3" s="242"/>
      <c r="H3" s="238"/>
      <c r="I3" s="238"/>
      <c r="J3" s="244"/>
      <c r="K3" s="84" t="s">
        <v>11</v>
      </c>
      <c r="L3" s="85" t="s">
        <v>10</v>
      </c>
      <c r="M3" s="95" t="s">
        <v>44</v>
      </c>
      <c r="N3" s="248"/>
      <c r="O3" s="238"/>
      <c r="P3" s="238"/>
      <c r="Q3" s="238"/>
      <c r="R3" s="238"/>
      <c r="S3" s="246"/>
      <c r="T3" s="236"/>
      <c r="U3" s="236"/>
    </row>
    <row r="4" spans="1:21">
      <c r="A4" s="75">
        <v>43739</v>
      </c>
      <c r="B4" s="71" t="s">
        <v>9</v>
      </c>
      <c r="C4" s="155"/>
      <c r="D4" s="156" t="s">
        <v>8</v>
      </c>
      <c r="E4" s="70">
        <f>'July - Sept 2022'!E34</f>
        <v>7851.4899999999961</v>
      </c>
      <c r="F4" s="68">
        <f>'July - Sept 2022'!F34</f>
        <v>9005.14</v>
      </c>
      <c r="G4" s="129">
        <f>'July - Sept 2022'!G34</f>
        <v>0.99</v>
      </c>
      <c r="H4" s="130">
        <f>'July - Sept 2022'!H34</f>
        <v>6849</v>
      </c>
      <c r="I4" s="130">
        <f>'July - Sept 2022'!I34</f>
        <v>0</v>
      </c>
      <c r="J4" s="131">
        <f>'July - Sept 2022'!J34</f>
        <v>0</v>
      </c>
      <c r="K4" s="132">
        <f>'July - Sept 2022'!K34</f>
        <v>2293.7200000000003</v>
      </c>
      <c r="L4" s="133">
        <f>'July - Sept 2022'!L34</f>
        <v>0</v>
      </c>
      <c r="M4" s="136"/>
      <c r="N4" s="130">
        <f>'July - Sept 2022'!N34</f>
        <v>1126.44</v>
      </c>
      <c r="O4" s="130">
        <f>'July - Sept 2022'!O34</f>
        <v>313.36</v>
      </c>
      <c r="P4" s="130">
        <f>'July - Sept 2022'!P34</f>
        <v>420</v>
      </c>
      <c r="Q4" s="130">
        <f>'July - Sept 2022'!Q34</f>
        <v>0</v>
      </c>
      <c r="R4" s="130">
        <f>'July - Sept 2022'!R34</f>
        <v>0</v>
      </c>
      <c r="S4" s="134">
        <f>'July - Sept 2022'!S34</f>
        <v>303.24</v>
      </c>
      <c r="T4" s="133">
        <f>'July - Sept 2022'!T34</f>
        <v>130.68</v>
      </c>
      <c r="U4" s="133">
        <f>'July - Sept 2022'!U34</f>
        <v>0</v>
      </c>
    </row>
    <row r="5" spans="1:21">
      <c r="A5" s="65">
        <v>44840</v>
      </c>
      <c r="B5" s="60" t="s">
        <v>94</v>
      </c>
      <c r="C5" s="67"/>
      <c r="D5" s="157"/>
      <c r="E5" s="59"/>
      <c r="F5" s="57"/>
      <c r="G5" s="61"/>
      <c r="H5" s="58"/>
      <c r="I5" s="58"/>
      <c r="J5" s="60"/>
      <c r="K5" s="59">
        <v>35.83</v>
      </c>
      <c r="L5" s="57"/>
      <c r="M5" s="142" t="s">
        <v>44</v>
      </c>
      <c r="N5" s="58">
        <v>35.83</v>
      </c>
      <c r="O5" s="58"/>
      <c r="P5" s="58"/>
      <c r="Q5" s="58"/>
      <c r="R5" s="58"/>
      <c r="S5" s="89"/>
      <c r="T5" s="57"/>
      <c r="U5" s="57"/>
    </row>
    <row r="6" spans="1:21">
      <c r="A6" s="65">
        <v>44840</v>
      </c>
      <c r="B6" s="60" t="s">
        <v>95</v>
      </c>
      <c r="C6" s="67"/>
      <c r="D6" s="157"/>
      <c r="E6" s="59"/>
      <c r="F6" s="57"/>
      <c r="G6" s="61"/>
      <c r="H6" s="58"/>
      <c r="I6" s="58"/>
      <c r="J6" s="60"/>
      <c r="K6" s="59">
        <v>204.21</v>
      </c>
      <c r="L6" s="57"/>
      <c r="M6" s="142" t="s">
        <v>44</v>
      </c>
      <c r="N6" s="58">
        <v>204.21</v>
      </c>
      <c r="O6" s="58"/>
      <c r="P6" s="58"/>
      <c r="Q6" s="58"/>
      <c r="R6" s="58"/>
      <c r="S6" s="89"/>
      <c r="T6" s="57"/>
      <c r="U6" s="57"/>
    </row>
    <row r="7" spans="1:21">
      <c r="A7" s="65">
        <v>44844</v>
      </c>
      <c r="B7" s="60" t="s">
        <v>75</v>
      </c>
      <c r="C7" s="67"/>
      <c r="D7" s="157"/>
      <c r="E7" s="59">
        <v>0.38</v>
      </c>
      <c r="F7" s="57"/>
      <c r="G7" s="61">
        <v>0.38</v>
      </c>
      <c r="H7" s="58"/>
      <c r="I7" s="58"/>
      <c r="J7" s="60"/>
      <c r="K7" s="59"/>
      <c r="L7" s="57"/>
      <c r="M7" s="142" t="s">
        <v>44</v>
      </c>
      <c r="N7" s="58"/>
      <c r="O7" s="58"/>
      <c r="P7" s="58"/>
      <c r="Q7" s="58"/>
      <c r="R7" s="58"/>
      <c r="S7" s="89"/>
      <c r="T7" s="57"/>
      <c r="U7" s="57"/>
    </row>
    <row r="8" spans="1:21">
      <c r="A8" s="65">
        <v>44846</v>
      </c>
      <c r="B8" s="60" t="s">
        <v>76</v>
      </c>
      <c r="C8" s="67"/>
      <c r="D8" s="157"/>
      <c r="E8" s="59"/>
      <c r="F8" s="57"/>
      <c r="G8" s="61"/>
      <c r="H8" s="58"/>
      <c r="I8" s="58"/>
      <c r="J8" s="60"/>
      <c r="K8" s="59">
        <v>6.59</v>
      </c>
      <c r="L8" s="57"/>
      <c r="M8" s="142" t="s">
        <v>44</v>
      </c>
      <c r="N8" s="58"/>
      <c r="O8" s="58">
        <v>5.49</v>
      </c>
      <c r="P8" s="58"/>
      <c r="Q8" s="58"/>
      <c r="R8" s="58"/>
      <c r="S8" s="89"/>
      <c r="T8" s="57">
        <v>1.1000000000000001</v>
      </c>
      <c r="U8" s="57"/>
    </row>
    <row r="9" spans="1:21">
      <c r="A9" s="65">
        <v>44867</v>
      </c>
      <c r="B9" s="60" t="s">
        <v>96</v>
      </c>
      <c r="C9" s="67"/>
      <c r="D9" s="157"/>
      <c r="E9" s="59"/>
      <c r="F9" s="57"/>
      <c r="G9" s="61"/>
      <c r="H9" s="58"/>
      <c r="I9" s="58"/>
      <c r="J9" s="60"/>
      <c r="K9" s="59">
        <v>96.6</v>
      </c>
      <c r="L9" s="57"/>
      <c r="M9" s="142" t="s">
        <v>44</v>
      </c>
      <c r="N9" s="58"/>
      <c r="O9" s="58">
        <v>80.5</v>
      </c>
      <c r="P9" s="58"/>
      <c r="Q9" s="58"/>
      <c r="R9" s="58"/>
      <c r="S9" s="89"/>
      <c r="T9" s="57">
        <v>16.100000000000001</v>
      </c>
      <c r="U9" s="57"/>
    </row>
    <row r="10" spans="1:21">
      <c r="A10" s="65">
        <v>44867</v>
      </c>
      <c r="B10" s="60" t="s">
        <v>97</v>
      </c>
      <c r="C10" s="67"/>
      <c r="D10" s="157"/>
      <c r="E10" s="59"/>
      <c r="F10" s="57"/>
      <c r="G10" s="61"/>
      <c r="H10" s="58"/>
      <c r="I10" s="58"/>
      <c r="J10" s="60"/>
      <c r="K10" s="59">
        <v>204.21</v>
      </c>
      <c r="L10" s="57"/>
      <c r="M10" s="142" t="s">
        <v>44</v>
      </c>
      <c r="N10" s="58">
        <v>204.21</v>
      </c>
      <c r="O10" s="58"/>
      <c r="P10" s="58"/>
      <c r="Q10" s="58"/>
      <c r="R10" s="58"/>
      <c r="S10" s="89"/>
      <c r="T10" s="57"/>
      <c r="U10" s="57"/>
    </row>
    <row r="11" spans="1:21">
      <c r="A11" s="65">
        <v>44874</v>
      </c>
      <c r="B11" s="60" t="s">
        <v>75</v>
      </c>
      <c r="C11" s="67"/>
      <c r="D11" s="157"/>
      <c r="E11" s="59">
        <v>0.96</v>
      </c>
      <c r="F11" s="57"/>
      <c r="G11" s="61">
        <v>0.96</v>
      </c>
      <c r="H11" s="58"/>
      <c r="I11" s="58"/>
      <c r="J11" s="60"/>
      <c r="K11" s="59"/>
      <c r="L11" s="57"/>
      <c r="M11" s="142" t="s">
        <v>44</v>
      </c>
      <c r="N11" s="58"/>
      <c r="O11" s="58"/>
      <c r="P11" s="58"/>
      <c r="Q11" s="58"/>
      <c r="R11" s="58"/>
      <c r="S11" s="89"/>
      <c r="T11" s="57"/>
      <c r="U11" s="57"/>
    </row>
    <row r="12" spans="1:21">
      <c r="A12" s="65">
        <v>44879</v>
      </c>
      <c r="B12" s="60" t="s">
        <v>76</v>
      </c>
      <c r="C12" s="67"/>
      <c r="D12" s="157"/>
      <c r="E12" s="59"/>
      <c r="F12" s="57"/>
      <c r="G12" s="61"/>
      <c r="H12" s="58"/>
      <c r="I12" s="58"/>
      <c r="J12" s="60"/>
      <c r="K12" s="59">
        <v>8.39</v>
      </c>
      <c r="L12" s="57"/>
      <c r="M12" s="142" t="s">
        <v>44</v>
      </c>
      <c r="N12" s="58"/>
      <c r="O12" s="58">
        <v>6.99</v>
      </c>
      <c r="P12" s="58"/>
      <c r="Q12" s="58"/>
      <c r="R12" s="58"/>
      <c r="S12" s="89"/>
      <c r="T12" s="57">
        <v>1.4</v>
      </c>
      <c r="U12" s="57"/>
    </row>
    <row r="13" spans="1:21">
      <c r="A13" s="65">
        <v>44890</v>
      </c>
      <c r="B13" s="60" t="s">
        <v>98</v>
      </c>
      <c r="C13" s="67"/>
      <c r="D13" s="66"/>
      <c r="E13" s="59"/>
      <c r="F13" s="57"/>
      <c r="G13" s="61"/>
      <c r="H13" s="58"/>
      <c r="I13" s="58"/>
      <c r="J13" s="60"/>
      <c r="K13" s="59">
        <v>35</v>
      </c>
      <c r="L13" s="57"/>
      <c r="M13" s="142" t="s">
        <v>44</v>
      </c>
      <c r="N13" s="58"/>
      <c r="O13" s="58">
        <v>35</v>
      </c>
      <c r="P13" s="58"/>
      <c r="Q13" s="58"/>
      <c r="R13" s="58"/>
      <c r="S13" s="89"/>
      <c r="T13" s="57"/>
      <c r="U13" s="57"/>
    </row>
    <row r="14" spans="1:21">
      <c r="A14" s="65">
        <v>45267</v>
      </c>
      <c r="B14" s="60" t="s">
        <v>99</v>
      </c>
      <c r="C14" s="67"/>
      <c r="D14" s="66" t="s">
        <v>82</v>
      </c>
      <c r="E14" s="59"/>
      <c r="F14" s="57"/>
      <c r="G14" s="61"/>
      <c r="H14" s="58"/>
      <c r="I14" s="58"/>
      <c r="J14" s="60"/>
      <c r="K14" s="59">
        <v>504</v>
      </c>
      <c r="L14" s="57"/>
      <c r="M14" s="142" t="s">
        <v>44</v>
      </c>
      <c r="N14" s="58"/>
      <c r="O14" s="58"/>
      <c r="P14" s="58">
        <v>420</v>
      </c>
      <c r="Q14" s="58"/>
      <c r="R14" s="58"/>
      <c r="S14" s="89"/>
      <c r="T14" s="57">
        <v>84</v>
      </c>
      <c r="U14" s="57"/>
    </row>
    <row r="15" spans="1:21">
      <c r="A15" s="65">
        <v>45267</v>
      </c>
      <c r="B15" s="60" t="s">
        <v>100</v>
      </c>
      <c r="C15" s="67"/>
      <c r="D15" s="66" t="s">
        <v>82</v>
      </c>
      <c r="E15" s="59"/>
      <c r="F15" s="57"/>
      <c r="G15" s="61"/>
      <c r="H15" s="58"/>
      <c r="I15" s="58"/>
      <c r="J15" s="60"/>
      <c r="K15" s="59">
        <v>142</v>
      </c>
      <c r="L15" s="57"/>
      <c r="M15" s="142" t="s">
        <v>44</v>
      </c>
      <c r="N15" s="58">
        <v>142</v>
      </c>
      <c r="O15" s="58"/>
      <c r="P15" s="58"/>
      <c r="Q15" s="58"/>
      <c r="R15" s="58"/>
      <c r="S15" s="89"/>
      <c r="T15" s="57"/>
      <c r="U15" s="57"/>
    </row>
    <row r="16" spans="1:21">
      <c r="A16" s="65">
        <v>45267</v>
      </c>
      <c r="B16" s="60" t="s">
        <v>101</v>
      </c>
      <c r="C16" s="67"/>
      <c r="D16" s="66" t="s">
        <v>82</v>
      </c>
      <c r="E16" s="59"/>
      <c r="F16" s="57"/>
      <c r="G16" s="61"/>
      <c r="H16" s="58"/>
      <c r="I16" s="58"/>
      <c r="J16" s="60"/>
      <c r="K16" s="59">
        <v>220.21</v>
      </c>
      <c r="L16" s="57"/>
      <c r="M16" s="142" t="s">
        <v>44</v>
      </c>
      <c r="N16" s="58">
        <v>220.21</v>
      </c>
      <c r="O16" s="58"/>
      <c r="P16" s="58"/>
      <c r="Q16" s="58"/>
      <c r="R16" s="58"/>
      <c r="S16" s="89"/>
      <c r="T16" s="57"/>
      <c r="U16" s="57"/>
    </row>
    <row r="17" spans="1:21">
      <c r="A17" s="65">
        <v>45267</v>
      </c>
      <c r="B17" s="60" t="s">
        <v>102</v>
      </c>
      <c r="C17" s="67"/>
      <c r="D17" s="66" t="s">
        <v>82</v>
      </c>
      <c r="E17" s="59"/>
      <c r="F17" s="57"/>
      <c r="G17" s="61"/>
      <c r="H17" s="58"/>
      <c r="I17" s="58"/>
      <c r="J17" s="60"/>
      <c r="K17" s="59">
        <v>26.49</v>
      </c>
      <c r="L17" s="57"/>
      <c r="M17" s="142" t="s">
        <v>44</v>
      </c>
      <c r="N17" s="58">
        <v>26.49</v>
      </c>
      <c r="O17" s="58"/>
      <c r="P17" s="58"/>
      <c r="Q17" s="58"/>
      <c r="R17" s="58"/>
      <c r="S17" s="89"/>
      <c r="T17" s="57"/>
      <c r="U17" s="57"/>
    </row>
    <row r="18" spans="1:21">
      <c r="A18" s="65">
        <v>45267</v>
      </c>
      <c r="B18" s="60" t="s">
        <v>103</v>
      </c>
      <c r="C18" s="67"/>
      <c r="D18" s="66" t="s">
        <v>82</v>
      </c>
      <c r="E18" s="59"/>
      <c r="F18" s="57"/>
      <c r="G18" s="61"/>
      <c r="H18" s="58"/>
      <c r="I18" s="58"/>
      <c r="J18" s="60"/>
      <c r="K18" s="59">
        <v>250</v>
      </c>
      <c r="L18" s="57"/>
      <c r="M18" s="142" t="s">
        <v>44</v>
      </c>
      <c r="N18" s="58"/>
      <c r="O18" s="58"/>
      <c r="P18" s="58"/>
      <c r="Q18" s="58"/>
      <c r="R18" s="58">
        <v>250</v>
      </c>
      <c r="S18" s="89"/>
      <c r="T18" s="57"/>
      <c r="U18" s="57">
        <v>250</v>
      </c>
    </row>
    <row r="19" spans="1:21">
      <c r="A19" s="65">
        <v>45269</v>
      </c>
      <c r="B19" s="60" t="s">
        <v>75</v>
      </c>
      <c r="C19" s="67"/>
      <c r="D19" s="66"/>
      <c r="E19" s="59">
        <v>2.06</v>
      </c>
      <c r="F19" s="57"/>
      <c r="G19" s="61">
        <v>2.06</v>
      </c>
      <c r="H19" s="58"/>
      <c r="I19" s="58"/>
      <c r="J19" s="60"/>
      <c r="K19" s="59"/>
      <c r="L19" s="57"/>
      <c r="M19" s="142" t="s">
        <v>44</v>
      </c>
      <c r="N19" s="58"/>
      <c r="O19" s="58"/>
      <c r="P19" s="58"/>
      <c r="Q19" s="58"/>
      <c r="R19" s="58"/>
      <c r="S19" s="89"/>
      <c r="T19" s="57"/>
      <c r="U19" s="57"/>
    </row>
    <row r="20" spans="1:21">
      <c r="A20" s="65">
        <v>45272</v>
      </c>
      <c r="B20" s="60" t="s">
        <v>76</v>
      </c>
      <c r="C20" s="67"/>
      <c r="D20" s="66" t="s">
        <v>81</v>
      </c>
      <c r="E20" s="59"/>
      <c r="F20" s="57"/>
      <c r="G20" s="61"/>
      <c r="H20" s="58"/>
      <c r="I20" s="58"/>
      <c r="J20" s="60"/>
      <c r="K20" s="59">
        <v>8.39</v>
      </c>
      <c r="L20" s="57"/>
      <c r="M20" s="142" t="s">
        <v>44</v>
      </c>
      <c r="N20" s="58"/>
      <c r="O20" s="58">
        <v>6.99</v>
      </c>
      <c r="P20" s="58"/>
      <c r="Q20" s="58"/>
      <c r="R20" s="58"/>
      <c r="S20" s="89"/>
      <c r="T20" s="57">
        <v>1.4</v>
      </c>
      <c r="U20" s="57"/>
    </row>
    <row r="21" spans="1:21">
      <c r="A21" s="65"/>
      <c r="B21" s="60"/>
      <c r="C21" s="67"/>
      <c r="D21" s="66"/>
      <c r="E21" s="59"/>
      <c r="F21" s="57"/>
      <c r="G21" s="61"/>
      <c r="H21" s="58"/>
      <c r="I21" s="58"/>
      <c r="J21" s="60"/>
      <c r="K21" s="59"/>
      <c r="L21" s="57"/>
      <c r="M21" s="119"/>
      <c r="N21" s="58"/>
      <c r="O21" s="58"/>
      <c r="P21" s="58"/>
      <c r="Q21" s="58"/>
      <c r="R21" s="58"/>
      <c r="S21" s="89"/>
      <c r="T21" s="57"/>
      <c r="U21" s="57"/>
    </row>
    <row r="22" spans="1:21">
      <c r="A22" s="65"/>
      <c r="B22" s="60"/>
      <c r="C22" s="67"/>
      <c r="D22" s="66"/>
      <c r="E22" s="59"/>
      <c r="F22" s="57"/>
      <c r="G22" s="61"/>
      <c r="H22" s="58"/>
      <c r="I22" s="58"/>
      <c r="J22" s="60"/>
      <c r="K22" s="59"/>
      <c r="L22" s="57"/>
      <c r="M22" s="119"/>
      <c r="N22" s="58"/>
      <c r="O22" s="58"/>
      <c r="P22" s="58"/>
      <c r="Q22" s="58"/>
      <c r="R22" s="58"/>
      <c r="S22" s="89"/>
      <c r="T22" s="57"/>
      <c r="U22" s="57"/>
    </row>
    <row r="23" spans="1:21">
      <c r="A23" s="65"/>
      <c r="B23" s="60"/>
      <c r="C23" s="63"/>
      <c r="D23" s="62"/>
      <c r="E23" s="59"/>
      <c r="F23" s="57"/>
      <c r="G23" s="61"/>
      <c r="H23" s="58"/>
      <c r="I23" s="58"/>
      <c r="J23" s="60"/>
      <c r="K23" s="59"/>
      <c r="L23" s="57"/>
      <c r="M23" s="119"/>
      <c r="N23" s="58"/>
      <c r="O23" s="58"/>
      <c r="P23" s="58"/>
      <c r="Q23" s="58"/>
      <c r="R23" s="58"/>
      <c r="S23" s="89"/>
      <c r="T23" s="57"/>
      <c r="U23" s="57"/>
    </row>
    <row r="24" spans="1:21">
      <c r="A24" s="65"/>
      <c r="B24" s="60"/>
      <c r="C24" s="63"/>
      <c r="D24" s="62"/>
      <c r="E24" s="59"/>
      <c r="F24" s="57"/>
      <c r="G24" s="61"/>
      <c r="H24" s="58"/>
      <c r="I24" s="58"/>
      <c r="J24" s="60"/>
      <c r="K24" s="59"/>
      <c r="L24" s="57"/>
      <c r="M24" s="119"/>
      <c r="N24" s="58"/>
      <c r="O24" s="58"/>
      <c r="P24" s="58"/>
      <c r="Q24" s="58"/>
      <c r="R24" s="58"/>
      <c r="S24" s="89"/>
      <c r="T24" s="57"/>
      <c r="U24" s="57"/>
    </row>
    <row r="25" spans="1:21">
      <c r="A25" s="65"/>
      <c r="B25" s="60"/>
      <c r="C25" s="63"/>
      <c r="D25" s="62"/>
      <c r="E25" s="59"/>
      <c r="F25" s="57"/>
      <c r="G25" s="61"/>
      <c r="H25" s="58"/>
      <c r="I25" s="58"/>
      <c r="J25" s="60"/>
      <c r="K25" s="59"/>
      <c r="L25" s="57"/>
      <c r="M25" s="119"/>
      <c r="N25" s="58"/>
      <c r="O25" s="58"/>
      <c r="P25" s="58"/>
      <c r="Q25" s="58"/>
      <c r="R25" s="58"/>
      <c r="S25" s="89"/>
      <c r="T25" s="57"/>
      <c r="U25" s="57"/>
    </row>
    <row r="26" spans="1:21">
      <c r="A26" s="65"/>
      <c r="B26" s="60"/>
      <c r="C26" s="63"/>
      <c r="D26" s="62"/>
      <c r="E26" s="59"/>
      <c r="F26" s="57"/>
      <c r="G26" s="61"/>
      <c r="H26" s="58"/>
      <c r="I26" s="58"/>
      <c r="J26" s="60"/>
      <c r="K26" s="59"/>
      <c r="L26" s="57"/>
      <c r="M26" s="119"/>
      <c r="N26" s="58"/>
      <c r="O26" s="58"/>
      <c r="P26" s="58"/>
      <c r="Q26" s="58"/>
      <c r="R26" s="58"/>
      <c r="S26" s="89"/>
      <c r="T26" s="57"/>
      <c r="U26" s="57"/>
    </row>
    <row r="27" spans="1:21">
      <c r="A27" s="65"/>
      <c r="B27" s="60"/>
      <c r="C27" s="63"/>
      <c r="D27" s="62"/>
      <c r="E27" s="59"/>
      <c r="F27" s="57"/>
      <c r="G27" s="61"/>
      <c r="H27" s="58"/>
      <c r="I27" s="58"/>
      <c r="J27" s="60"/>
      <c r="K27" s="59"/>
      <c r="L27" s="57"/>
      <c r="M27" s="119"/>
      <c r="N27" s="58"/>
      <c r="O27" s="58"/>
      <c r="P27" s="58"/>
      <c r="Q27" s="58"/>
      <c r="R27" s="58"/>
      <c r="S27" s="89"/>
      <c r="T27" s="57"/>
      <c r="U27" s="57"/>
    </row>
    <row r="28" spans="1:21">
      <c r="A28" s="65"/>
      <c r="B28" s="60"/>
      <c r="C28" s="63"/>
      <c r="D28" s="62"/>
      <c r="E28" s="59"/>
      <c r="F28" s="57"/>
      <c r="G28" s="61"/>
      <c r="H28" s="58"/>
      <c r="I28" s="58"/>
      <c r="J28" s="60"/>
      <c r="K28" s="59"/>
      <c r="L28" s="57"/>
      <c r="M28" s="119"/>
      <c r="N28" s="58"/>
      <c r="O28" s="58"/>
      <c r="P28" s="58"/>
      <c r="Q28" s="58"/>
      <c r="R28" s="58"/>
      <c r="S28" s="89"/>
      <c r="T28" s="57"/>
      <c r="U28" s="57"/>
    </row>
    <row r="29" spans="1:21">
      <c r="A29" s="65"/>
      <c r="B29" s="60"/>
      <c r="C29" s="63"/>
      <c r="D29" s="62"/>
      <c r="E29" s="59"/>
      <c r="F29" s="57"/>
      <c r="G29" s="61"/>
      <c r="H29" s="58"/>
      <c r="I29" s="58"/>
      <c r="J29" s="60"/>
      <c r="K29" s="59"/>
      <c r="L29" s="57"/>
      <c r="M29" s="119"/>
      <c r="N29" s="58"/>
      <c r="O29" s="58"/>
      <c r="P29" s="58"/>
      <c r="Q29" s="58"/>
      <c r="R29" s="58"/>
      <c r="S29" s="89"/>
      <c r="T29" s="57"/>
      <c r="U29" s="57"/>
    </row>
    <row r="30" spans="1:21">
      <c r="A30" s="64"/>
      <c r="B30" s="60"/>
      <c r="C30" s="63"/>
      <c r="D30" s="62"/>
      <c r="E30" s="59"/>
      <c r="F30" s="57"/>
      <c r="G30" s="61"/>
      <c r="H30" s="58"/>
      <c r="I30" s="58"/>
      <c r="J30" s="60"/>
      <c r="K30" s="59"/>
      <c r="L30" s="57"/>
      <c r="M30" s="119"/>
      <c r="N30" s="58"/>
      <c r="O30" s="58"/>
      <c r="P30" s="58"/>
      <c r="Q30" s="58"/>
      <c r="R30" s="58"/>
      <c r="S30" s="89"/>
      <c r="T30" s="57"/>
      <c r="U30" s="57"/>
    </row>
    <row r="31" spans="1:21">
      <c r="A31" s="64"/>
      <c r="B31" s="60"/>
      <c r="C31" s="63"/>
      <c r="D31" s="62"/>
      <c r="E31" s="59"/>
      <c r="F31" s="57"/>
      <c r="G31" s="61"/>
      <c r="H31" s="58"/>
      <c r="I31" s="58"/>
      <c r="J31" s="60"/>
      <c r="K31" s="59"/>
      <c r="L31" s="57"/>
      <c r="M31" s="119"/>
      <c r="N31" s="58"/>
      <c r="O31" s="58"/>
      <c r="P31" s="58"/>
      <c r="Q31" s="58"/>
      <c r="R31" s="58"/>
      <c r="S31" s="89"/>
      <c r="T31" s="57"/>
      <c r="U31" s="57"/>
    </row>
    <row r="32" spans="1:21">
      <c r="A32" s="56"/>
      <c r="B32" s="51"/>
      <c r="C32" s="55"/>
      <c r="D32" s="54"/>
      <c r="E32" s="53"/>
      <c r="F32" s="48"/>
      <c r="G32" s="52"/>
      <c r="H32" s="49"/>
      <c r="I32" s="49"/>
      <c r="J32" s="51"/>
      <c r="K32" s="50"/>
      <c r="L32" s="48"/>
      <c r="M32" s="120"/>
      <c r="N32" s="49"/>
      <c r="O32" s="49"/>
      <c r="P32" s="49"/>
      <c r="Q32" s="49"/>
      <c r="R32" s="49"/>
      <c r="S32" s="90"/>
      <c r="T32" s="48"/>
      <c r="U32" s="48"/>
    </row>
    <row r="33" spans="1:21">
      <c r="A33" s="47">
        <v>43100</v>
      </c>
      <c r="B33" s="46" t="s">
        <v>39</v>
      </c>
      <c r="C33" s="45"/>
      <c r="D33" s="44"/>
      <c r="E33" s="43">
        <f>SUM(E4:E32)</f>
        <v>7854.8899999999967</v>
      </c>
      <c r="F33" s="42">
        <f>SUM(F4:F32)</f>
        <v>9005.14</v>
      </c>
      <c r="G33" s="126">
        <f t="shared" ref="G33:L33" si="0">SUM(G5:G32)</f>
        <v>3.4</v>
      </c>
      <c r="H33" s="125">
        <f t="shared" si="0"/>
        <v>0</v>
      </c>
      <c r="I33" s="125">
        <f t="shared" si="0"/>
        <v>0</v>
      </c>
      <c r="J33" s="127">
        <f t="shared" si="0"/>
        <v>0</v>
      </c>
      <c r="K33" s="40">
        <f t="shared" si="0"/>
        <v>1741.92</v>
      </c>
      <c r="L33" s="127">
        <f t="shared" si="0"/>
        <v>0</v>
      </c>
      <c r="M33" s="128"/>
      <c r="N33" s="38">
        <f t="shared" ref="N33:T33" si="1">SUM(N5:N32)</f>
        <v>832.95</v>
      </c>
      <c r="O33" s="38">
        <f t="shared" si="1"/>
        <v>134.97</v>
      </c>
      <c r="P33" s="38">
        <f t="shared" si="1"/>
        <v>420</v>
      </c>
      <c r="Q33" s="38">
        <f t="shared" si="1"/>
        <v>0</v>
      </c>
      <c r="R33" s="38">
        <f t="shared" si="1"/>
        <v>250</v>
      </c>
      <c r="S33" s="38">
        <f t="shared" si="1"/>
        <v>0</v>
      </c>
      <c r="T33" s="38">
        <f t="shared" si="1"/>
        <v>104</v>
      </c>
      <c r="U33" s="38">
        <f t="shared" ref="U33" si="2">SUM(U5:U32)</f>
        <v>250</v>
      </c>
    </row>
    <row r="34" spans="1:21" ht="15.75" thickBot="1">
      <c r="A34" s="36">
        <v>43100</v>
      </c>
      <c r="B34" s="35" t="s">
        <v>40</v>
      </c>
      <c r="C34" s="34"/>
      <c r="D34" s="33"/>
      <c r="E34" s="32">
        <f>K33</f>
        <v>1741.92</v>
      </c>
      <c r="F34" s="31">
        <f>L33</f>
        <v>0</v>
      </c>
      <c r="G34" s="30"/>
      <c r="H34" s="29"/>
      <c r="I34" s="29"/>
      <c r="J34" s="28"/>
      <c r="K34" s="30"/>
      <c r="L34" s="28"/>
      <c r="M34" s="121"/>
      <c r="N34" s="30"/>
      <c r="O34" s="29"/>
      <c r="P34" s="29"/>
      <c r="Q34" s="29"/>
      <c r="R34" s="29"/>
      <c r="S34" s="29"/>
      <c r="T34" s="28"/>
      <c r="U34" s="28"/>
    </row>
    <row r="35" spans="1:21" ht="15.75" thickBot="1">
      <c r="A35" s="27">
        <v>43100</v>
      </c>
      <c r="B35" s="24" t="s">
        <v>6</v>
      </c>
      <c r="C35" s="26" t="s">
        <v>5</v>
      </c>
      <c r="D35" s="25" t="s">
        <v>5</v>
      </c>
      <c r="E35" s="23">
        <f>E33-E34</f>
        <v>6112.9699999999966</v>
      </c>
      <c r="F35" s="21">
        <f>F33-F34</f>
        <v>9005.14</v>
      </c>
      <c r="G35" s="24">
        <f t="shared" ref="G35:L35" si="3">G33+G4</f>
        <v>4.3899999999999997</v>
      </c>
      <c r="H35" s="22">
        <f t="shared" si="3"/>
        <v>6849</v>
      </c>
      <c r="I35" s="22">
        <f t="shared" si="3"/>
        <v>0</v>
      </c>
      <c r="J35" s="24">
        <f t="shared" si="3"/>
        <v>0</v>
      </c>
      <c r="K35" s="23">
        <f t="shared" si="3"/>
        <v>4035.6400000000003</v>
      </c>
      <c r="L35" s="21">
        <f t="shared" si="3"/>
        <v>0</v>
      </c>
      <c r="M35" s="122"/>
      <c r="N35" s="22">
        <f t="shared" ref="N35:T35" si="4">N33+N4</f>
        <v>1959.39</v>
      </c>
      <c r="O35" s="22">
        <f t="shared" si="4"/>
        <v>448.33000000000004</v>
      </c>
      <c r="P35" s="22">
        <f t="shared" si="4"/>
        <v>840</v>
      </c>
      <c r="Q35" s="22">
        <f t="shared" si="4"/>
        <v>0</v>
      </c>
      <c r="R35" s="22">
        <f t="shared" si="4"/>
        <v>250</v>
      </c>
      <c r="S35" s="22">
        <f t="shared" si="4"/>
        <v>303.24</v>
      </c>
      <c r="T35" s="21">
        <f t="shared" si="4"/>
        <v>234.68</v>
      </c>
      <c r="U35" s="21">
        <f t="shared" ref="U35" si="5">U33+U4</f>
        <v>250</v>
      </c>
    </row>
    <row r="36" spans="1:21" ht="15.75" thickTop="1">
      <c r="A36" s="11"/>
      <c r="B36" s="8"/>
      <c r="C36" s="14"/>
      <c r="D36" s="14"/>
      <c r="E36" s="8"/>
      <c r="F36" s="8"/>
      <c r="G36" s="8"/>
      <c r="H36" s="8"/>
      <c r="I36" s="8"/>
      <c r="J36" s="8"/>
      <c r="K36" s="8"/>
      <c r="L36" s="8"/>
      <c r="M36" s="123"/>
      <c r="N36" s="8"/>
      <c r="O36" s="8"/>
      <c r="P36" s="8"/>
      <c r="Q36" s="8"/>
      <c r="R36" s="8"/>
      <c r="S36" s="8"/>
      <c r="T36" s="8"/>
    </row>
    <row r="37" spans="1:21" s="15" customFormat="1">
      <c r="A37" s="20"/>
      <c r="C37" s="19"/>
      <c r="D37" s="8" t="s">
        <v>4</v>
      </c>
      <c r="F37" s="17"/>
      <c r="G37" s="115">
        <f>SUM(G35:J35)</f>
        <v>6853.39</v>
      </c>
      <c r="H37" s="16"/>
      <c r="I37" s="16"/>
      <c r="J37" s="16"/>
      <c r="K37" s="8" t="s">
        <v>3</v>
      </c>
      <c r="L37" s="17"/>
      <c r="M37" s="17"/>
      <c r="N37" s="115">
        <f>SUM(N35:T35)</f>
        <v>4035.64</v>
      </c>
      <c r="P37" s="16"/>
      <c r="Q37" s="16"/>
      <c r="R37" s="16"/>
      <c r="S37" s="16"/>
      <c r="T37" s="16"/>
    </row>
    <row r="38" spans="1:21">
      <c r="A38" s="11"/>
      <c r="B38" s="8"/>
      <c r="C38" s="14"/>
      <c r="D38" s="14"/>
      <c r="E38" s="8"/>
      <c r="F38" s="8"/>
      <c r="G38" s="8"/>
      <c r="H38" s="8"/>
      <c r="I38" s="8"/>
      <c r="J38" s="8"/>
      <c r="K38" s="8"/>
      <c r="L38" s="8"/>
      <c r="M38" s="123"/>
      <c r="N38" s="8"/>
      <c r="O38" s="8"/>
      <c r="P38" s="8"/>
      <c r="Q38" s="8"/>
      <c r="R38" s="8"/>
      <c r="S38" s="8"/>
      <c r="T38" s="8"/>
    </row>
    <row r="39" spans="1:21">
      <c r="A39" s="11"/>
      <c r="B39" s="8" t="s">
        <v>56</v>
      </c>
      <c r="C39" s="5"/>
      <c r="D39" s="14"/>
      <c r="E39" s="8">
        <f>'Apr-June 2022'!$E$38</f>
        <v>12300.359999999999</v>
      </c>
      <c r="F39" s="8"/>
      <c r="G39" s="1" t="s">
        <v>66</v>
      </c>
      <c r="H39" s="10"/>
      <c r="I39" s="2"/>
      <c r="K39" s="1">
        <v>6112.97</v>
      </c>
      <c r="L39" s="9" t="s">
        <v>2</v>
      </c>
      <c r="M39" s="124"/>
      <c r="N39" s="8"/>
      <c r="O39" s="8"/>
      <c r="P39" s="8"/>
      <c r="Q39" s="8"/>
      <c r="R39" s="8"/>
      <c r="S39" s="8"/>
      <c r="T39" s="8"/>
    </row>
    <row r="40" spans="1:21">
      <c r="A40" s="11"/>
      <c r="B40" s="4" t="s">
        <v>63</v>
      </c>
      <c r="C40" s="5"/>
      <c r="D40" s="14"/>
      <c r="E40" s="116">
        <f>G37</f>
        <v>6853.39</v>
      </c>
      <c r="F40" s="8"/>
      <c r="G40" s="1" t="s">
        <v>67</v>
      </c>
      <c r="H40" s="10"/>
      <c r="I40" s="2"/>
      <c r="K40" s="12">
        <v>9005.14</v>
      </c>
      <c r="L40" s="9" t="s">
        <v>2</v>
      </c>
      <c r="M40" s="124"/>
      <c r="N40" s="8"/>
      <c r="O40" s="8"/>
      <c r="P40" s="8"/>
      <c r="Q40" s="8"/>
      <c r="R40" s="8"/>
      <c r="S40" s="8"/>
      <c r="T40" s="8"/>
    </row>
    <row r="41" spans="1:21">
      <c r="A41" s="11"/>
      <c r="B41" s="4"/>
      <c r="C41" s="5"/>
      <c r="E41" s="7">
        <f>SUM(E39:E40)</f>
        <v>19153.75</v>
      </c>
      <c r="H41" s="10"/>
      <c r="I41" s="2"/>
      <c r="K41" s="7">
        <f>SUM(K39:K40)</f>
        <v>15118.11</v>
      </c>
      <c r="N41" s="8"/>
      <c r="O41" s="8"/>
      <c r="P41" s="8"/>
      <c r="Q41" s="8"/>
      <c r="R41" s="8"/>
      <c r="S41" s="8"/>
      <c r="T41" s="8"/>
    </row>
    <row r="42" spans="1:21">
      <c r="B42" s="4" t="s">
        <v>64</v>
      </c>
      <c r="C42" s="5"/>
      <c r="E42" s="117">
        <f>-(N37)</f>
        <v>-4035.64</v>
      </c>
      <c r="G42" s="1" t="s">
        <v>1</v>
      </c>
      <c r="K42" s="1">
        <v>0</v>
      </c>
      <c r="L42" s="9" t="s">
        <v>0</v>
      </c>
      <c r="M42" s="124"/>
    </row>
    <row r="43" spans="1:21" ht="15.75" thickBot="1">
      <c r="B43" s="8" t="s">
        <v>65</v>
      </c>
      <c r="C43" s="5"/>
      <c r="E43" s="6">
        <f>SUM(E41:E42)</f>
        <v>15118.11</v>
      </c>
      <c r="G43" s="7" t="s">
        <v>68</v>
      </c>
      <c r="K43" s="6">
        <f>SUM(K41:K42)</f>
        <v>15118.11</v>
      </c>
    </row>
    <row r="44" spans="1:21" ht="15.75" thickTop="1">
      <c r="B44" s="4"/>
      <c r="C44" s="5"/>
    </row>
    <row r="45" spans="1:21">
      <c r="B45" s="4"/>
    </row>
    <row r="47" spans="1:21" ht="15.75">
      <c r="A47" s="101"/>
      <c r="B47" s="102" t="s">
        <v>46</v>
      </c>
    </row>
    <row r="48" spans="1:21" ht="15.75">
      <c r="A48" s="102" t="s">
        <v>47</v>
      </c>
      <c r="B48"/>
    </row>
    <row r="49" spans="1:2" ht="15.75">
      <c r="A49" s="102" t="s">
        <v>48</v>
      </c>
      <c r="B49"/>
    </row>
    <row r="50" spans="1:2" ht="15.75">
      <c r="A50" s="102" t="s">
        <v>49</v>
      </c>
      <c r="B50"/>
    </row>
  </sheetData>
  <mergeCells count="14">
    <mergeCell ref="U2:U3"/>
    <mergeCell ref="T2:T3"/>
    <mergeCell ref="E2:F2"/>
    <mergeCell ref="G2:G3"/>
    <mergeCell ref="H2:H3"/>
    <mergeCell ref="I2:I3"/>
    <mergeCell ref="J2:J3"/>
    <mergeCell ref="K2:L2"/>
    <mergeCell ref="S2:S3"/>
    <mergeCell ref="N2:N3"/>
    <mergeCell ref="O2:O3"/>
    <mergeCell ref="P2:P3"/>
    <mergeCell ref="Q2:Q3"/>
    <mergeCell ref="R2:R3"/>
  </mergeCells>
  <phoneticPr fontId="16" type="noConversion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2F876-D931-4801-A135-7CBFCB590C51}">
  <dimension ref="A1:U50"/>
  <sheetViews>
    <sheetView tabSelected="1" zoomScale="80" zoomScaleNormal="80" workbookViewId="0">
      <selection activeCell="B11" sqref="B11"/>
    </sheetView>
  </sheetViews>
  <sheetFormatPr defaultRowHeight="15"/>
  <cols>
    <col min="1" max="1" width="10.5703125" style="3" customWidth="1"/>
    <col min="2" max="2" width="36.85546875" style="1" customWidth="1"/>
    <col min="3" max="3" width="6.140625" style="103" customWidth="1"/>
    <col min="4" max="4" width="6.140625" style="2" customWidth="1"/>
    <col min="5" max="6" width="12.42578125" style="1" customWidth="1"/>
    <col min="7" max="10" width="8.5703125" style="1" customWidth="1"/>
    <col min="11" max="12" width="12.42578125" style="1" customWidth="1"/>
    <col min="13" max="13" width="6.28515625" style="1" customWidth="1"/>
    <col min="14" max="14" width="10.5703125" style="1" customWidth="1"/>
    <col min="15" max="20" width="8.5703125" style="1" customWidth="1"/>
  </cols>
  <sheetData>
    <row r="1" spans="1:21" ht="15.75" thickBot="1"/>
    <row r="2" spans="1:21" ht="16.5" thickTop="1" thickBot="1">
      <c r="A2" s="76"/>
      <c r="B2" s="77"/>
      <c r="C2" s="104"/>
      <c r="D2" s="79"/>
      <c r="E2" s="239" t="s">
        <v>24</v>
      </c>
      <c r="F2" s="240"/>
      <c r="G2" s="241" t="s">
        <v>23</v>
      </c>
      <c r="H2" s="237" t="s">
        <v>7</v>
      </c>
      <c r="I2" s="237" t="s">
        <v>45</v>
      </c>
      <c r="J2" s="243" t="s">
        <v>16</v>
      </c>
      <c r="K2" s="239" t="s">
        <v>22</v>
      </c>
      <c r="L2" s="240"/>
      <c r="M2" s="174"/>
      <c r="N2" s="237" t="s">
        <v>21</v>
      </c>
      <c r="O2" s="237" t="s">
        <v>20</v>
      </c>
      <c r="P2" s="237" t="s">
        <v>19</v>
      </c>
      <c r="Q2" s="237" t="s">
        <v>18</v>
      </c>
      <c r="R2" s="237" t="s">
        <v>17</v>
      </c>
      <c r="S2" s="245" t="s">
        <v>34</v>
      </c>
      <c r="T2" s="235" t="s">
        <v>16</v>
      </c>
      <c r="U2" s="235" t="s">
        <v>117</v>
      </c>
    </row>
    <row r="3" spans="1:21" ht="36.75" thickBot="1">
      <c r="A3" s="80" t="s">
        <v>15</v>
      </c>
      <c r="B3" s="81" t="s">
        <v>14</v>
      </c>
      <c r="C3" s="105" t="s">
        <v>13</v>
      </c>
      <c r="D3" s="83" t="s">
        <v>12</v>
      </c>
      <c r="E3" s="84" t="s">
        <v>11</v>
      </c>
      <c r="F3" s="85" t="s">
        <v>10</v>
      </c>
      <c r="G3" s="242"/>
      <c r="H3" s="238"/>
      <c r="I3" s="238"/>
      <c r="J3" s="244"/>
      <c r="K3" s="84" t="s">
        <v>11</v>
      </c>
      <c r="L3" s="85" t="s">
        <v>10</v>
      </c>
      <c r="M3" s="175" t="s">
        <v>44</v>
      </c>
      <c r="N3" s="238"/>
      <c r="O3" s="238"/>
      <c r="P3" s="238"/>
      <c r="Q3" s="238"/>
      <c r="R3" s="238"/>
      <c r="S3" s="246"/>
      <c r="T3" s="236"/>
      <c r="U3" s="236"/>
    </row>
    <row r="4" spans="1:21">
      <c r="A4" s="75">
        <v>43466</v>
      </c>
      <c r="B4" s="71" t="s">
        <v>9</v>
      </c>
      <c r="C4" s="106"/>
      <c r="D4" s="73" t="s">
        <v>8</v>
      </c>
      <c r="E4" s="70">
        <f>'Oct - Dec 2022'!E35</f>
        <v>6112.9699999999966</v>
      </c>
      <c r="F4" s="68">
        <f>'Oct - Dec 2022'!F35</f>
        <v>9005.14</v>
      </c>
      <c r="G4" s="72">
        <f>'Oct - Dec 2022'!G35</f>
        <v>4.3899999999999997</v>
      </c>
      <c r="H4" s="69">
        <f>'Oct - Dec 2022'!H35</f>
        <v>6849</v>
      </c>
      <c r="I4" s="69">
        <f>'Oct - Dec 2022'!I35</f>
        <v>0</v>
      </c>
      <c r="J4" s="71">
        <f>'Oct - Dec 2022'!J35</f>
        <v>0</v>
      </c>
      <c r="K4" s="171">
        <f>'Oct - Dec 2022'!K35</f>
        <v>4035.6400000000003</v>
      </c>
      <c r="L4" s="172">
        <f>'Oct - Dec 2022'!L35</f>
        <v>0</v>
      </c>
      <c r="M4" s="225"/>
      <c r="N4" s="195">
        <f>'Oct - Dec 2022'!N35</f>
        <v>1959.39</v>
      </c>
      <c r="O4" s="196">
        <f>'Oct - Dec 2022'!O35</f>
        <v>448.33000000000004</v>
      </c>
      <c r="P4" s="196">
        <f>'Oct - Dec 2022'!P35</f>
        <v>840</v>
      </c>
      <c r="Q4" s="196">
        <f>'Oct - Dec 2022'!Q35</f>
        <v>0</v>
      </c>
      <c r="R4" s="196">
        <f>'Oct - Dec 2022'!R35</f>
        <v>250</v>
      </c>
      <c r="S4" s="196">
        <f>'Oct - Dec 2022'!S35</f>
        <v>303.24</v>
      </c>
      <c r="T4" s="229">
        <f>'Oct - Dec 2022'!T35</f>
        <v>234.68</v>
      </c>
      <c r="U4" s="229">
        <f>'Oct - Dec 2022'!U35</f>
        <v>250</v>
      </c>
    </row>
    <row r="5" spans="1:21">
      <c r="A5" s="65">
        <v>44929</v>
      </c>
      <c r="B5" s="60" t="s">
        <v>104</v>
      </c>
      <c r="C5" s="67"/>
      <c r="D5" s="66" t="s">
        <v>82</v>
      </c>
      <c r="E5" s="59"/>
      <c r="F5" s="57"/>
      <c r="G5" s="61"/>
      <c r="H5" s="58"/>
      <c r="I5" s="58"/>
      <c r="J5" s="60"/>
      <c r="K5" s="59">
        <v>220.21</v>
      </c>
      <c r="L5" s="57"/>
      <c r="M5" s="224" t="s">
        <v>44</v>
      </c>
      <c r="N5" s="182">
        <v>220.21</v>
      </c>
      <c r="O5" s="183"/>
      <c r="P5" s="183"/>
      <c r="Q5" s="183"/>
      <c r="R5" s="183"/>
      <c r="S5" s="183"/>
      <c r="T5" s="197"/>
      <c r="U5" s="197"/>
    </row>
    <row r="6" spans="1:21">
      <c r="A6" s="65">
        <v>44929</v>
      </c>
      <c r="B6" s="60" t="s">
        <v>118</v>
      </c>
      <c r="C6" s="99"/>
      <c r="D6" s="66" t="s">
        <v>82</v>
      </c>
      <c r="E6" s="59"/>
      <c r="F6" s="57"/>
      <c r="G6" s="61"/>
      <c r="H6" s="58"/>
      <c r="I6" s="58"/>
      <c r="J6" s="60"/>
      <c r="K6" s="161">
        <v>342</v>
      </c>
      <c r="L6" s="162"/>
      <c r="M6" s="224" t="s">
        <v>44</v>
      </c>
      <c r="N6" s="182"/>
      <c r="O6" s="183"/>
      <c r="P6" s="183">
        <v>285</v>
      </c>
      <c r="R6" s="183"/>
      <c r="S6" s="183"/>
      <c r="T6" s="197">
        <v>57</v>
      </c>
      <c r="U6" s="197"/>
    </row>
    <row r="7" spans="1:21">
      <c r="A7" s="65">
        <v>44935</v>
      </c>
      <c r="B7" s="60" t="s">
        <v>75</v>
      </c>
      <c r="C7" s="99"/>
      <c r="D7" s="66"/>
      <c r="E7" s="59">
        <v>3.85</v>
      </c>
      <c r="F7" s="57"/>
      <c r="G7" s="61">
        <v>3.85</v>
      </c>
      <c r="H7" s="58"/>
      <c r="I7" s="58"/>
      <c r="J7" s="60"/>
      <c r="K7" s="163"/>
      <c r="L7" s="164"/>
      <c r="M7" s="224" t="s">
        <v>44</v>
      </c>
      <c r="N7" s="182"/>
      <c r="O7" s="183"/>
      <c r="P7" s="183"/>
      <c r="Q7" s="183"/>
      <c r="R7" s="183"/>
      <c r="S7" s="183"/>
      <c r="T7" s="197"/>
      <c r="U7" s="197"/>
    </row>
    <row r="8" spans="1:21">
      <c r="A8" s="65">
        <v>44938</v>
      </c>
      <c r="B8" s="60" t="s">
        <v>105</v>
      </c>
      <c r="C8" s="107"/>
      <c r="D8" s="62"/>
      <c r="E8" s="59"/>
      <c r="F8" s="57"/>
      <c r="G8" s="61"/>
      <c r="H8" s="58"/>
      <c r="I8" s="58"/>
      <c r="J8" s="60"/>
      <c r="K8" s="163">
        <v>8.39</v>
      </c>
      <c r="L8" s="164"/>
      <c r="M8" s="224" t="s">
        <v>44</v>
      </c>
      <c r="N8" s="182"/>
      <c r="O8" s="184">
        <v>6.99</v>
      </c>
      <c r="P8" s="183"/>
      <c r="Q8" s="183"/>
      <c r="R8" s="183"/>
      <c r="S8" s="183"/>
      <c r="T8" s="197">
        <v>1.4</v>
      </c>
      <c r="U8" s="197"/>
    </row>
    <row r="9" spans="1:21">
      <c r="A9" s="65">
        <v>44966</v>
      </c>
      <c r="B9" s="60" t="s">
        <v>75</v>
      </c>
      <c r="C9" s="99"/>
      <c r="D9" s="66"/>
      <c r="E9" s="59">
        <v>4.59</v>
      </c>
      <c r="F9" s="57"/>
      <c r="G9" s="61">
        <v>4.59</v>
      </c>
      <c r="H9" s="58"/>
      <c r="I9" s="58"/>
      <c r="J9" s="60"/>
      <c r="K9" s="163"/>
      <c r="L9" s="164"/>
      <c r="M9" s="224" t="s">
        <v>44</v>
      </c>
      <c r="N9" s="182"/>
      <c r="O9" s="184"/>
      <c r="P9" s="183"/>
      <c r="Q9" s="183"/>
      <c r="R9" s="183"/>
      <c r="S9" s="183"/>
      <c r="T9" s="197"/>
      <c r="U9" s="197"/>
    </row>
    <row r="10" spans="1:21">
      <c r="A10" s="65">
        <v>44971</v>
      </c>
      <c r="B10" s="60" t="s">
        <v>105</v>
      </c>
      <c r="C10" s="99"/>
      <c r="D10" s="66"/>
      <c r="E10" s="59"/>
      <c r="F10" s="57"/>
      <c r="G10" s="61"/>
      <c r="H10" s="58"/>
      <c r="I10" s="58"/>
      <c r="J10" s="60"/>
      <c r="K10" s="163">
        <v>8.39</v>
      </c>
      <c r="L10" s="164"/>
      <c r="M10" s="224" t="s">
        <v>44</v>
      </c>
      <c r="N10" s="182"/>
      <c r="O10" s="184">
        <v>6.99</v>
      </c>
      <c r="P10" s="183"/>
      <c r="Q10" s="183"/>
      <c r="R10" s="183"/>
      <c r="S10" s="183"/>
      <c r="T10" s="197">
        <v>1.4</v>
      </c>
      <c r="U10" s="197"/>
    </row>
    <row r="11" spans="1:21">
      <c r="A11" s="65">
        <v>44978</v>
      </c>
      <c r="B11" s="60" t="s">
        <v>106</v>
      </c>
      <c r="C11" s="99"/>
      <c r="D11" s="66"/>
      <c r="E11" s="59"/>
      <c r="F11" s="57"/>
      <c r="G11" s="61"/>
      <c r="H11" s="58"/>
      <c r="I11" s="58"/>
      <c r="J11" s="60"/>
      <c r="K11" s="163">
        <v>204.21</v>
      </c>
      <c r="L11" s="164"/>
      <c r="M11" s="224" t="s">
        <v>44</v>
      </c>
      <c r="N11" s="182">
        <v>204.21</v>
      </c>
      <c r="O11" s="184"/>
      <c r="P11" s="183"/>
      <c r="Q11" s="183"/>
      <c r="R11" s="183"/>
      <c r="S11" s="183"/>
      <c r="T11" s="197"/>
      <c r="U11" s="197"/>
    </row>
    <row r="12" spans="1:21">
      <c r="A12" s="65">
        <v>44978</v>
      </c>
      <c r="B12" s="60" t="s">
        <v>107</v>
      </c>
      <c r="C12" s="99"/>
      <c r="D12" s="66"/>
      <c r="E12" s="59"/>
      <c r="F12" s="57"/>
      <c r="G12" s="61"/>
      <c r="H12" s="58"/>
      <c r="I12" s="58"/>
      <c r="J12" s="60"/>
      <c r="K12" s="163">
        <v>220.69</v>
      </c>
      <c r="L12" s="164"/>
      <c r="M12" s="224" t="s">
        <v>116</v>
      </c>
      <c r="N12" s="182">
        <v>220.69</v>
      </c>
      <c r="O12" s="184"/>
      <c r="P12" s="183"/>
      <c r="Q12" s="183"/>
      <c r="R12" s="183"/>
      <c r="S12" s="183"/>
      <c r="T12" s="197"/>
      <c r="U12" s="197"/>
    </row>
    <row r="13" spans="1:21">
      <c r="A13" s="65">
        <v>44985</v>
      </c>
      <c r="B13" s="60" t="s">
        <v>108</v>
      </c>
      <c r="C13" s="99"/>
      <c r="D13" s="66"/>
      <c r="E13" s="59">
        <v>364.95</v>
      </c>
      <c r="F13" s="57"/>
      <c r="G13" s="61"/>
      <c r="H13" s="58"/>
      <c r="I13" s="58">
        <v>364.95</v>
      </c>
      <c r="J13" s="60"/>
      <c r="K13" s="163"/>
      <c r="L13" s="164"/>
      <c r="M13" s="224" t="s">
        <v>44</v>
      </c>
      <c r="N13" s="182"/>
      <c r="O13" s="183"/>
      <c r="P13" s="183"/>
      <c r="Q13" s="183"/>
      <c r="R13" s="183"/>
      <c r="S13" s="183"/>
      <c r="T13" s="197"/>
      <c r="U13" s="197"/>
    </row>
    <row r="14" spans="1:21">
      <c r="A14" s="65">
        <v>44992</v>
      </c>
      <c r="B14" s="60" t="s">
        <v>109</v>
      </c>
      <c r="C14" s="99"/>
      <c r="D14" s="66"/>
      <c r="E14" s="59"/>
      <c r="F14" s="57"/>
      <c r="G14" s="61"/>
      <c r="H14" s="58"/>
      <c r="I14" s="58"/>
      <c r="J14" s="60"/>
      <c r="K14" s="163">
        <v>100</v>
      </c>
      <c r="L14" s="164"/>
      <c r="M14" s="224" t="s">
        <v>44</v>
      </c>
      <c r="N14" s="182"/>
      <c r="O14" s="183"/>
      <c r="P14" s="183"/>
      <c r="Q14" s="183"/>
      <c r="R14" s="183">
        <v>100</v>
      </c>
      <c r="S14" s="183"/>
      <c r="T14" s="197"/>
      <c r="U14" s="197">
        <v>100</v>
      </c>
    </row>
    <row r="15" spans="1:21">
      <c r="A15" s="65">
        <v>44992</v>
      </c>
      <c r="B15" s="60" t="s">
        <v>110</v>
      </c>
      <c r="C15" s="99"/>
      <c r="D15" s="66"/>
      <c r="E15" s="59"/>
      <c r="F15" s="57"/>
      <c r="G15" s="61"/>
      <c r="H15" s="58"/>
      <c r="I15" s="58"/>
      <c r="J15" s="60"/>
      <c r="K15" s="169">
        <v>50</v>
      </c>
      <c r="L15" s="170"/>
      <c r="M15" s="224" t="s">
        <v>44</v>
      </c>
      <c r="N15" s="185"/>
      <c r="O15" s="186"/>
      <c r="P15" s="183"/>
      <c r="Q15" s="183"/>
      <c r="R15" s="183">
        <v>50</v>
      </c>
      <c r="S15" s="183"/>
      <c r="T15" s="197"/>
      <c r="U15" s="197">
        <v>50</v>
      </c>
    </row>
    <row r="16" spans="1:21">
      <c r="A16" s="65">
        <v>44992</v>
      </c>
      <c r="B16" s="60" t="s">
        <v>111</v>
      </c>
      <c r="C16" s="99"/>
      <c r="D16" s="66"/>
      <c r="E16" s="59"/>
      <c r="F16" s="57"/>
      <c r="G16" s="61"/>
      <c r="H16" s="58"/>
      <c r="I16" s="58"/>
      <c r="J16" s="60"/>
      <c r="K16" s="163">
        <v>50</v>
      </c>
      <c r="L16" s="164"/>
      <c r="M16" s="224" t="s">
        <v>44</v>
      </c>
      <c r="N16" s="182"/>
      <c r="O16" s="184"/>
      <c r="P16" s="183"/>
      <c r="Q16" s="183"/>
      <c r="R16" s="183">
        <v>50</v>
      </c>
      <c r="S16" s="183"/>
      <c r="T16" s="197"/>
      <c r="U16" s="197">
        <v>50</v>
      </c>
    </row>
    <row r="17" spans="1:21">
      <c r="A17" s="65">
        <v>44994</v>
      </c>
      <c r="B17" s="60" t="s">
        <v>75</v>
      </c>
      <c r="C17" s="99"/>
      <c r="D17" s="66"/>
      <c r="E17" s="59">
        <v>4.24</v>
      </c>
      <c r="F17" s="57"/>
      <c r="G17" s="61">
        <v>4.24</v>
      </c>
      <c r="H17" s="58"/>
      <c r="I17" s="58"/>
      <c r="J17" s="60"/>
      <c r="K17" s="163"/>
      <c r="L17" s="164"/>
      <c r="M17" s="224" t="s">
        <v>44</v>
      </c>
      <c r="N17" s="182"/>
      <c r="O17" s="183"/>
      <c r="P17" s="183"/>
      <c r="Q17" s="183"/>
      <c r="R17" s="183"/>
      <c r="S17" s="183"/>
      <c r="T17" s="197"/>
      <c r="U17" s="197"/>
    </row>
    <row r="18" spans="1:21" s="178" customFormat="1" ht="12.75">
      <c r="A18" s="65">
        <v>44998</v>
      </c>
      <c r="B18" s="60" t="s">
        <v>112</v>
      </c>
      <c r="C18" s="99"/>
      <c r="D18" s="66"/>
      <c r="E18" s="59">
        <v>2145</v>
      </c>
      <c r="F18" s="57"/>
      <c r="G18" s="61"/>
      <c r="H18" s="58"/>
      <c r="I18" s="58">
        <v>2145</v>
      </c>
      <c r="J18" s="60"/>
      <c r="K18" s="163"/>
      <c r="L18" s="164"/>
      <c r="M18" s="224" t="s">
        <v>44</v>
      </c>
      <c r="N18" s="182"/>
      <c r="O18" s="183"/>
      <c r="P18" s="183"/>
      <c r="Q18" s="183"/>
      <c r="R18" s="183"/>
      <c r="S18" s="183"/>
      <c r="T18" s="197"/>
      <c r="U18" s="197"/>
    </row>
    <row r="19" spans="1:21">
      <c r="A19" s="65">
        <v>44998</v>
      </c>
      <c r="B19" s="60" t="s">
        <v>105</v>
      </c>
      <c r="C19" s="99"/>
      <c r="D19" s="66"/>
      <c r="E19" s="59"/>
      <c r="F19" s="57"/>
      <c r="G19" s="61"/>
      <c r="H19" s="58"/>
      <c r="I19" s="58"/>
      <c r="J19" s="60"/>
      <c r="K19" s="163">
        <v>8.39</v>
      </c>
      <c r="L19" s="164"/>
      <c r="M19" s="224" t="s">
        <v>44</v>
      </c>
      <c r="N19" s="182"/>
      <c r="O19" s="184">
        <v>6.99</v>
      </c>
      <c r="P19" s="183"/>
      <c r="Q19" s="183"/>
      <c r="R19" s="183"/>
      <c r="S19" s="183"/>
      <c r="T19" s="197">
        <v>1.4</v>
      </c>
      <c r="U19" s="197"/>
    </row>
    <row r="20" spans="1:21" s="179" customFormat="1">
      <c r="A20" s="202">
        <v>44999</v>
      </c>
      <c r="B20" s="201" t="s">
        <v>113</v>
      </c>
      <c r="C20" s="99"/>
      <c r="D20" s="66"/>
      <c r="E20" s="59"/>
      <c r="G20" s="59"/>
      <c r="H20" s="193"/>
      <c r="I20" s="193"/>
      <c r="J20" s="194"/>
      <c r="K20" s="181">
        <v>200</v>
      </c>
      <c r="L20" s="164"/>
      <c r="M20" s="224" t="s">
        <v>44</v>
      </c>
      <c r="N20" s="198"/>
      <c r="O20" s="199"/>
      <c r="P20" s="200"/>
      <c r="Q20" s="200"/>
      <c r="R20" s="200">
        <v>200</v>
      </c>
      <c r="S20" s="200"/>
      <c r="T20" s="230"/>
      <c r="U20" s="230">
        <v>200</v>
      </c>
    </row>
    <row r="21" spans="1:21">
      <c r="A21" s="65">
        <v>45002</v>
      </c>
      <c r="B21" s="60" t="s">
        <v>114</v>
      </c>
      <c r="C21" s="99"/>
      <c r="D21" s="66"/>
      <c r="E21" s="59"/>
      <c r="F21" s="57"/>
      <c r="G21" s="61"/>
      <c r="H21" s="58"/>
      <c r="I21" s="58"/>
      <c r="J21" s="60"/>
      <c r="K21" s="163">
        <v>220.69</v>
      </c>
      <c r="L21" s="164"/>
      <c r="M21" s="224" t="s">
        <v>44</v>
      </c>
      <c r="N21" s="182">
        <v>220.69</v>
      </c>
      <c r="O21" s="183"/>
      <c r="P21" s="183"/>
      <c r="Q21" s="183"/>
      <c r="R21" s="183"/>
      <c r="S21" s="183"/>
      <c r="T21" s="197"/>
      <c r="U21" s="197"/>
    </row>
    <row r="22" spans="1:21" s="179" customFormat="1">
      <c r="A22" s="65">
        <v>45005</v>
      </c>
      <c r="B22" s="60" t="s">
        <v>115</v>
      </c>
      <c r="C22" s="99"/>
      <c r="D22" s="66"/>
      <c r="E22" s="59"/>
      <c r="F22" s="57"/>
      <c r="G22" s="61"/>
      <c r="H22" s="58"/>
      <c r="I22" s="58"/>
      <c r="J22" s="60"/>
      <c r="K22" s="163">
        <v>19.190000000000001</v>
      </c>
      <c r="L22" s="164"/>
      <c r="M22" s="224" t="s">
        <v>44</v>
      </c>
      <c r="N22" s="182"/>
      <c r="O22" s="183">
        <v>15.99</v>
      </c>
      <c r="P22" s="183"/>
      <c r="Q22" s="183"/>
      <c r="R22" s="183"/>
      <c r="S22" s="183"/>
      <c r="T22" s="197">
        <v>3.2</v>
      </c>
      <c r="U22" s="197"/>
    </row>
    <row r="23" spans="1:21">
      <c r="A23" s="65"/>
      <c r="B23" s="60"/>
      <c r="C23" s="99"/>
      <c r="D23" s="66"/>
      <c r="E23" s="59"/>
      <c r="F23" s="57"/>
      <c r="G23" s="61"/>
      <c r="H23" s="58"/>
      <c r="I23" s="58"/>
      <c r="J23" s="60"/>
      <c r="K23" s="163"/>
      <c r="L23" s="164"/>
      <c r="M23" s="224"/>
      <c r="N23" s="182"/>
      <c r="O23" s="183"/>
      <c r="P23" s="183"/>
      <c r="Q23" s="183"/>
      <c r="R23" s="183"/>
      <c r="S23" s="183"/>
      <c r="T23" s="197"/>
      <c r="U23" s="197"/>
    </row>
    <row r="24" spans="1:21">
      <c r="A24" s="65"/>
      <c r="B24" s="180"/>
      <c r="C24" s="99"/>
      <c r="D24" s="66"/>
      <c r="E24" s="59"/>
      <c r="F24" s="57"/>
      <c r="G24" s="61"/>
      <c r="H24" s="58"/>
      <c r="I24" s="58"/>
      <c r="J24" s="60"/>
      <c r="K24" s="163"/>
      <c r="L24" s="164"/>
      <c r="M24" s="224"/>
      <c r="N24" s="187"/>
      <c r="O24" s="188"/>
      <c r="P24" s="188"/>
      <c r="Q24" s="188"/>
      <c r="R24" s="188"/>
      <c r="S24" s="188"/>
      <c r="T24" s="197"/>
      <c r="U24" s="197"/>
    </row>
    <row r="25" spans="1:21">
      <c r="A25" s="65"/>
      <c r="B25" s="158"/>
      <c r="C25" s="160"/>
      <c r="D25" s="66"/>
      <c r="E25" s="59"/>
      <c r="F25" s="57"/>
      <c r="G25" s="61"/>
      <c r="H25" s="58"/>
      <c r="I25" s="58"/>
      <c r="J25" s="60"/>
      <c r="K25" s="173"/>
      <c r="L25" s="168"/>
      <c r="M25" s="226"/>
      <c r="N25" s="190"/>
      <c r="O25" s="189"/>
      <c r="P25" s="186"/>
      <c r="Q25" s="189"/>
      <c r="R25" s="186"/>
      <c r="S25" s="186"/>
      <c r="T25" s="231"/>
      <c r="U25" s="231"/>
    </row>
    <row r="26" spans="1:21">
      <c r="A26" s="65"/>
      <c r="B26" s="158"/>
      <c r="C26" s="107"/>
      <c r="D26" s="66"/>
      <c r="E26" s="59"/>
      <c r="F26" s="140"/>
      <c r="G26" s="159"/>
      <c r="H26" s="141"/>
      <c r="I26" s="141"/>
      <c r="J26" s="158"/>
      <c r="K26" s="176"/>
      <c r="L26" s="165"/>
      <c r="M26" s="226"/>
      <c r="N26" s="190"/>
      <c r="O26" s="186"/>
      <c r="P26" s="186"/>
      <c r="Q26" s="186"/>
      <c r="R26" s="186"/>
      <c r="S26" s="186"/>
      <c r="T26" s="231"/>
      <c r="U26" s="231"/>
    </row>
    <row r="27" spans="1:21">
      <c r="A27" s="65"/>
      <c r="B27" s="158"/>
      <c r="C27" s="160"/>
      <c r="D27" s="66"/>
      <c r="E27" s="59"/>
      <c r="F27" s="57"/>
      <c r="G27" s="61"/>
      <c r="H27" s="58"/>
      <c r="I27" s="58"/>
      <c r="J27" s="60"/>
      <c r="K27" s="176"/>
      <c r="L27" s="165"/>
      <c r="M27" s="226"/>
      <c r="N27" s="190"/>
      <c r="O27" s="186"/>
      <c r="P27" s="186"/>
      <c r="Q27" s="186"/>
      <c r="R27" s="186"/>
      <c r="S27" s="186"/>
      <c r="T27" s="231"/>
      <c r="U27" s="231"/>
    </row>
    <row r="28" spans="1:21">
      <c r="A28" s="65"/>
      <c r="B28" s="158"/>
      <c r="C28" s="107"/>
      <c r="D28" s="66"/>
      <c r="E28" s="59"/>
      <c r="F28" s="57"/>
      <c r="G28" s="61"/>
      <c r="H28" s="58"/>
      <c r="I28" s="58"/>
      <c r="J28" s="60"/>
      <c r="K28" s="176"/>
      <c r="L28" s="165"/>
      <c r="M28" s="226"/>
      <c r="N28" s="182"/>
      <c r="O28" s="183"/>
      <c r="P28" s="183"/>
      <c r="Q28" s="186"/>
      <c r="R28" s="183"/>
      <c r="S28" s="183"/>
      <c r="T28" s="231"/>
      <c r="U28" s="231"/>
    </row>
    <row r="29" spans="1:21">
      <c r="A29" s="65"/>
      <c r="B29" s="60"/>
      <c r="C29" s="107"/>
      <c r="D29" s="62"/>
      <c r="E29" s="59"/>
      <c r="F29" s="57"/>
      <c r="G29" s="61"/>
      <c r="H29" s="58"/>
      <c r="I29" s="58"/>
      <c r="J29" s="60"/>
      <c r="K29" s="163"/>
      <c r="L29" s="164"/>
      <c r="M29" s="59"/>
      <c r="N29" s="182"/>
      <c r="O29" s="183"/>
      <c r="P29" s="183"/>
      <c r="Q29" s="183"/>
      <c r="R29" s="183"/>
      <c r="S29" s="183"/>
      <c r="T29" s="197"/>
      <c r="U29" s="197"/>
    </row>
    <row r="30" spans="1:21">
      <c r="A30" s="65"/>
      <c r="B30" s="60"/>
      <c r="C30" s="107"/>
      <c r="D30" s="62"/>
      <c r="E30" s="59"/>
      <c r="F30" s="57"/>
      <c r="G30" s="61"/>
      <c r="H30" s="58"/>
      <c r="I30" s="58"/>
      <c r="J30" s="60"/>
      <c r="K30" s="163"/>
      <c r="L30" s="164"/>
      <c r="M30" s="59"/>
      <c r="N30" s="182"/>
      <c r="O30" s="183"/>
      <c r="P30" s="183"/>
      <c r="Q30" s="183"/>
      <c r="R30" s="183"/>
      <c r="S30" s="183"/>
      <c r="T30" s="197"/>
      <c r="U30" s="197"/>
    </row>
    <row r="31" spans="1:21">
      <c r="A31" s="65"/>
      <c r="B31" s="60"/>
      <c r="C31" s="107"/>
      <c r="D31" s="62"/>
      <c r="E31" s="59"/>
      <c r="F31" s="57"/>
      <c r="G31" s="61"/>
      <c r="H31" s="58"/>
      <c r="I31" s="58"/>
      <c r="J31" s="60"/>
      <c r="K31" s="163"/>
      <c r="L31" s="164"/>
      <c r="M31" s="59"/>
      <c r="N31" s="182"/>
      <c r="O31" s="183"/>
      <c r="P31" s="183"/>
      <c r="Q31" s="183"/>
      <c r="R31" s="183"/>
      <c r="S31" s="183"/>
      <c r="T31" s="197"/>
      <c r="U31" s="197"/>
    </row>
    <row r="32" spans="1:21">
      <c r="A32" s="65"/>
      <c r="B32" s="60"/>
      <c r="C32" s="107"/>
      <c r="D32" s="62"/>
      <c r="E32" s="59"/>
      <c r="F32" s="57"/>
      <c r="G32" s="61"/>
      <c r="H32" s="58"/>
      <c r="I32" s="58"/>
      <c r="J32" s="60"/>
      <c r="K32" s="163"/>
      <c r="L32" s="164"/>
      <c r="M32" s="59"/>
      <c r="N32" s="182"/>
      <c r="O32" s="183"/>
      <c r="P32" s="183"/>
      <c r="Q32" s="183"/>
      <c r="R32" s="183"/>
      <c r="S32" s="183"/>
      <c r="T32" s="197"/>
      <c r="U32" s="197"/>
    </row>
    <row r="33" spans="1:21">
      <c r="A33" s="65"/>
      <c r="B33" s="51"/>
      <c r="C33" s="108"/>
      <c r="D33" s="54"/>
      <c r="E33" s="53"/>
      <c r="F33" s="48"/>
      <c r="G33" s="52"/>
      <c r="H33" s="49"/>
      <c r="I33" s="49"/>
      <c r="J33" s="51"/>
      <c r="K33" s="166"/>
      <c r="L33" s="167"/>
      <c r="M33" s="52"/>
      <c r="N33" s="191"/>
      <c r="O33" s="192"/>
      <c r="P33" s="192"/>
      <c r="Q33" s="192"/>
      <c r="R33" s="192"/>
      <c r="S33" s="192"/>
      <c r="T33" s="232"/>
      <c r="U33" s="232"/>
    </row>
    <row r="34" spans="1:21">
      <c r="A34" s="47">
        <v>43555</v>
      </c>
      <c r="B34" s="46" t="s">
        <v>42</v>
      </c>
      <c r="C34" s="109"/>
      <c r="D34" s="44"/>
      <c r="E34" s="43">
        <f>SUM(E4:E33)</f>
        <v>8635.5999999999967</v>
      </c>
      <c r="F34" s="42">
        <f>SUM(F4:F33)</f>
        <v>9005.14</v>
      </c>
      <c r="G34" s="41">
        <f t="shared" ref="G34:L34" si="0">SUM(G5:G33)</f>
        <v>12.68</v>
      </c>
      <c r="H34" s="38">
        <f t="shared" si="0"/>
        <v>0</v>
      </c>
      <c r="I34" s="38">
        <f t="shared" si="0"/>
        <v>2509.9499999999998</v>
      </c>
      <c r="J34" s="40">
        <f t="shared" si="0"/>
        <v>0</v>
      </c>
      <c r="K34" s="39">
        <f t="shared" si="0"/>
        <v>1652.1600000000003</v>
      </c>
      <c r="L34" s="37">
        <f t="shared" si="0"/>
        <v>0</v>
      </c>
      <c r="M34" s="41"/>
      <c r="N34" s="38">
        <f t="shared" ref="N34:T34" si="1">SUM(N5:N33)</f>
        <v>865.8</v>
      </c>
      <c r="O34" s="38">
        <f t="shared" si="1"/>
        <v>36.96</v>
      </c>
      <c r="P34" s="38">
        <f t="shared" si="1"/>
        <v>285</v>
      </c>
      <c r="Q34" s="38">
        <f t="shared" si="1"/>
        <v>0</v>
      </c>
      <c r="R34" s="38">
        <f t="shared" si="1"/>
        <v>400</v>
      </c>
      <c r="S34" s="38">
        <f t="shared" si="1"/>
        <v>0</v>
      </c>
      <c r="T34" s="37">
        <f t="shared" si="1"/>
        <v>64.399999999999991</v>
      </c>
      <c r="U34" s="37">
        <f t="shared" ref="U34" si="2">SUM(U5:U33)</f>
        <v>400</v>
      </c>
    </row>
    <row r="35" spans="1:21" ht="15.75" thickBot="1">
      <c r="A35" s="36">
        <v>43555</v>
      </c>
      <c r="B35" s="35" t="s">
        <v>41</v>
      </c>
      <c r="C35" s="110"/>
      <c r="D35" s="33"/>
      <c r="E35" s="32">
        <f>K34</f>
        <v>1652.1600000000003</v>
      </c>
      <c r="F35" s="31">
        <f>L34</f>
        <v>0</v>
      </c>
      <c r="G35" s="30"/>
      <c r="H35" s="29"/>
      <c r="I35" s="29"/>
      <c r="J35" s="29"/>
      <c r="K35" s="30"/>
      <c r="L35" s="28"/>
      <c r="M35" s="30"/>
      <c r="N35" s="30"/>
      <c r="O35" s="29"/>
      <c r="P35" s="29"/>
      <c r="Q35" s="29"/>
      <c r="R35" s="29"/>
      <c r="S35" s="29"/>
      <c r="T35" s="28"/>
      <c r="U35" s="28"/>
    </row>
    <row r="36" spans="1:21" ht="15.75" thickBot="1">
      <c r="A36" s="27">
        <v>43555</v>
      </c>
      <c r="B36" s="24" t="s">
        <v>6</v>
      </c>
      <c r="C36" s="111" t="s">
        <v>5</v>
      </c>
      <c r="D36" s="25" t="s">
        <v>5</v>
      </c>
      <c r="E36" s="23">
        <f>E34-E35</f>
        <v>6983.4399999999969</v>
      </c>
      <c r="F36" s="21">
        <f>F34-F35</f>
        <v>9005.14</v>
      </c>
      <c r="G36" s="24">
        <f t="shared" ref="G36:L36" si="3">G34+G4</f>
        <v>17.07</v>
      </c>
      <c r="H36" s="22">
        <f t="shared" si="3"/>
        <v>6849</v>
      </c>
      <c r="I36" s="22">
        <f t="shared" si="3"/>
        <v>2509.9499999999998</v>
      </c>
      <c r="J36" s="24">
        <f t="shared" si="3"/>
        <v>0</v>
      </c>
      <c r="K36" s="23">
        <f t="shared" si="3"/>
        <v>5687.8000000000011</v>
      </c>
      <c r="L36" s="21">
        <f t="shared" si="3"/>
        <v>0</v>
      </c>
      <c r="M36" s="177"/>
      <c r="N36" s="22">
        <f t="shared" ref="N36:T36" si="4">N34+N4</f>
        <v>2825.19</v>
      </c>
      <c r="O36" s="22">
        <f t="shared" si="4"/>
        <v>485.29</v>
      </c>
      <c r="P36" s="22">
        <f t="shared" si="4"/>
        <v>1125</v>
      </c>
      <c r="Q36" s="22">
        <f t="shared" si="4"/>
        <v>0</v>
      </c>
      <c r="R36" s="22">
        <f t="shared" si="4"/>
        <v>650</v>
      </c>
      <c r="S36" s="22">
        <f t="shared" si="4"/>
        <v>303.24</v>
      </c>
      <c r="T36" s="21">
        <f t="shared" si="4"/>
        <v>299.08</v>
      </c>
      <c r="U36" s="21">
        <f t="shared" ref="U36" si="5">U34+U4</f>
        <v>650</v>
      </c>
    </row>
    <row r="37" spans="1:21" ht="15.75" thickTop="1">
      <c r="A37" s="11"/>
      <c r="B37" s="8"/>
      <c r="C37" s="112"/>
      <c r="D37" s="1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1" s="15" customFormat="1">
      <c r="A38" s="20"/>
      <c r="C38" s="113"/>
      <c r="D38" s="18"/>
      <c r="E38" s="8" t="s">
        <v>4</v>
      </c>
      <c r="F38" s="17"/>
      <c r="G38" s="137">
        <f>SUM(G36:J36)</f>
        <v>9376.02</v>
      </c>
      <c r="H38" s="16"/>
      <c r="I38" s="16"/>
      <c r="J38" s="16"/>
      <c r="K38" s="8" t="s">
        <v>3</v>
      </c>
      <c r="L38" s="17"/>
      <c r="M38" s="17"/>
      <c r="N38" s="137">
        <f>SUM(N36:T36)</f>
        <v>5687.7999999999993</v>
      </c>
      <c r="P38" s="16"/>
      <c r="Q38" s="16"/>
      <c r="R38" s="16"/>
      <c r="S38" s="16"/>
      <c r="T38" s="16"/>
    </row>
    <row r="39" spans="1:21">
      <c r="A39" s="11"/>
      <c r="B39" s="8"/>
      <c r="C39" s="112"/>
      <c r="D39" s="1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1">
      <c r="A40" s="11"/>
      <c r="B40" s="8" t="s">
        <v>56</v>
      </c>
      <c r="C40" s="114"/>
      <c r="D40" s="14"/>
      <c r="E40" s="8">
        <f>'Apr-June 2022'!$E$38</f>
        <v>12300.359999999999</v>
      </c>
      <c r="F40" s="8"/>
      <c r="G40" s="1" t="s">
        <v>72</v>
      </c>
      <c r="H40" s="10"/>
      <c r="I40" s="2"/>
      <c r="K40" s="1">
        <v>6983.44</v>
      </c>
      <c r="L40" s="9" t="s">
        <v>2</v>
      </c>
      <c r="M40" s="9"/>
      <c r="N40" s="8"/>
      <c r="O40" s="8"/>
      <c r="P40" s="8"/>
      <c r="Q40" s="8"/>
      <c r="R40" s="8"/>
      <c r="S40" s="8"/>
      <c r="T40" s="8"/>
    </row>
    <row r="41" spans="1:21">
      <c r="A41" s="11"/>
      <c r="B41" s="4" t="s">
        <v>69</v>
      </c>
      <c r="C41" s="114"/>
      <c r="D41" s="14"/>
      <c r="E41" s="116">
        <f>G38</f>
        <v>9376.02</v>
      </c>
      <c r="F41" s="8"/>
      <c r="G41" s="1" t="s">
        <v>73</v>
      </c>
      <c r="H41" s="10"/>
      <c r="I41" s="2"/>
      <c r="K41" s="12">
        <v>9005.14</v>
      </c>
      <c r="L41" s="9" t="s">
        <v>2</v>
      </c>
      <c r="M41" s="9"/>
      <c r="N41" s="8"/>
      <c r="O41" s="8"/>
      <c r="P41" s="8"/>
      <c r="Q41" s="8"/>
      <c r="R41" s="8"/>
      <c r="S41" s="8"/>
      <c r="T41" s="8"/>
    </row>
    <row r="42" spans="1:21">
      <c r="A42" s="11"/>
      <c r="B42" s="4"/>
      <c r="C42" s="114"/>
      <c r="E42" s="7">
        <f>SUM(E40:E41)</f>
        <v>21676.379999999997</v>
      </c>
      <c r="H42" s="10"/>
      <c r="I42" s="2"/>
      <c r="K42" s="7">
        <f>SUM(K40:K41)</f>
        <v>15988.579999999998</v>
      </c>
      <c r="N42" s="8"/>
      <c r="O42" s="8"/>
      <c r="P42" s="8"/>
      <c r="Q42" s="8"/>
      <c r="R42" s="8"/>
      <c r="S42" s="8"/>
      <c r="T42" s="8"/>
    </row>
    <row r="43" spans="1:21">
      <c r="B43" s="4" t="s">
        <v>70</v>
      </c>
      <c r="C43" s="114"/>
      <c r="E43" s="138">
        <f>-(N38)</f>
        <v>-5687.7999999999993</v>
      </c>
      <c r="G43" s="1" t="s">
        <v>1</v>
      </c>
      <c r="K43" s="139"/>
      <c r="L43" s="9" t="s">
        <v>0</v>
      </c>
      <c r="M43" s="9"/>
    </row>
    <row r="44" spans="1:21" ht="15.75" thickBot="1">
      <c r="B44" s="8" t="s">
        <v>71</v>
      </c>
      <c r="C44" s="114"/>
      <c r="E44" s="6">
        <f>SUM(E42:E43)</f>
        <v>15988.579999999998</v>
      </c>
      <c r="G44" s="7" t="s">
        <v>26</v>
      </c>
      <c r="K44" s="6">
        <f>SUM(K42:K43)</f>
        <v>15988.579999999998</v>
      </c>
    </row>
    <row r="45" spans="1:21" ht="15.75" thickTop="1">
      <c r="B45" s="4"/>
      <c r="C45" s="114"/>
    </row>
    <row r="46" spans="1:21">
      <c r="B46" s="4"/>
    </row>
    <row r="47" spans="1:21" ht="15.75">
      <c r="A47" s="101"/>
      <c r="B47" s="102" t="s">
        <v>46</v>
      </c>
    </row>
    <row r="48" spans="1:21" ht="15.75">
      <c r="A48" s="102" t="s">
        <v>47</v>
      </c>
      <c r="B48"/>
    </row>
    <row r="49" spans="1:2" ht="15.75">
      <c r="A49" s="102" t="s">
        <v>48</v>
      </c>
      <c r="B49"/>
    </row>
    <row r="50" spans="1:2" ht="15.75">
      <c r="A50" s="102" t="s">
        <v>49</v>
      </c>
      <c r="B50"/>
    </row>
  </sheetData>
  <mergeCells count="14">
    <mergeCell ref="U2:U3"/>
    <mergeCell ref="T2:T3"/>
    <mergeCell ref="E2:F2"/>
    <mergeCell ref="G2:G3"/>
    <mergeCell ref="H2:H3"/>
    <mergeCell ref="I2:I3"/>
    <mergeCell ref="J2:J3"/>
    <mergeCell ref="K2:L2"/>
    <mergeCell ref="S2:S3"/>
    <mergeCell ref="N2:N3"/>
    <mergeCell ref="O2:O3"/>
    <mergeCell ref="P2:P3"/>
    <mergeCell ref="Q2:Q3"/>
    <mergeCell ref="R2:R3"/>
  </mergeCells>
  <pageMargins left="0.7" right="0.7" top="0.75" bottom="0.75" header="0.3" footer="0.3"/>
  <pageSetup paperSize="9" orientation="portrait" r:id="rId1"/>
  <ignoredErrors>
    <ignoredError sqref="E4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66D57-E52D-47BF-B77C-88691760586A}">
  <dimension ref="A1:H23"/>
  <sheetViews>
    <sheetView workbookViewId="0">
      <selection activeCell="G16" sqref="G16"/>
    </sheetView>
  </sheetViews>
  <sheetFormatPr defaultRowHeight="15"/>
  <cols>
    <col min="1" max="1" width="19" customWidth="1"/>
    <col min="2" max="2" width="13.42578125" customWidth="1"/>
    <col min="3" max="3" width="9.7109375" bestFit="1" customWidth="1"/>
  </cols>
  <sheetData>
    <row r="1" spans="1:8">
      <c r="A1" s="15" t="s">
        <v>27</v>
      </c>
    </row>
    <row r="3" spans="1:8">
      <c r="A3" s="15" t="s">
        <v>74</v>
      </c>
      <c r="D3" s="15"/>
    </row>
    <row r="5" spans="1:8">
      <c r="A5" s="1" t="s">
        <v>83</v>
      </c>
      <c r="B5" s="10"/>
      <c r="C5" s="2"/>
      <c r="D5" s="1"/>
      <c r="G5" s="7">
        <v>6983.44</v>
      </c>
      <c r="H5" s="88" t="s">
        <v>32</v>
      </c>
    </row>
    <row r="6" spans="1:8">
      <c r="A6" s="1" t="s">
        <v>84</v>
      </c>
      <c r="B6" s="10"/>
      <c r="C6" s="2"/>
      <c r="D6" s="1"/>
      <c r="G6" s="86">
        <v>9005.14</v>
      </c>
      <c r="H6" s="88" t="s">
        <v>32</v>
      </c>
    </row>
    <row r="7" spans="1:8">
      <c r="A7" s="1"/>
      <c r="B7" s="10"/>
      <c r="C7" s="2"/>
      <c r="D7" s="1"/>
      <c r="G7" s="7">
        <f>SUM(G5:G6)</f>
        <v>15988.579999999998</v>
      </c>
    </row>
    <row r="8" spans="1:8">
      <c r="A8" s="1" t="s">
        <v>28</v>
      </c>
      <c r="B8" s="10"/>
      <c r="C8" s="2"/>
      <c r="D8" s="1"/>
      <c r="G8" s="86"/>
    </row>
    <row r="9" spans="1:8">
      <c r="A9" s="1"/>
      <c r="B9" s="10"/>
      <c r="C9" s="2"/>
      <c r="D9" s="1"/>
      <c r="G9" s="7">
        <f>SUM(G7:G8)</f>
        <v>15988.579999999998</v>
      </c>
    </row>
    <row r="10" spans="1:8">
      <c r="A10" s="1" t="s">
        <v>29</v>
      </c>
      <c r="B10" s="1"/>
      <c r="C10" s="1"/>
      <c r="D10" s="1"/>
      <c r="G10" s="7"/>
    </row>
    <row r="11" spans="1:8" ht="26.1" customHeight="1" thickBot="1">
      <c r="A11" s="7" t="s">
        <v>86</v>
      </c>
      <c r="B11" s="1"/>
      <c r="C11" s="1"/>
      <c r="D11" s="1"/>
      <c r="G11" s="87">
        <f>G7-G10</f>
        <v>15988.579999999998</v>
      </c>
    </row>
    <row r="12" spans="1:8" ht="15.75" thickTop="1">
      <c r="G12" s="15"/>
    </row>
    <row r="13" spans="1:8">
      <c r="A13" s="8" t="s">
        <v>85</v>
      </c>
      <c r="B13" s="5"/>
      <c r="C13" s="14"/>
      <c r="G13" s="8">
        <v>12300.36</v>
      </c>
    </row>
    <row r="14" spans="1:8">
      <c r="A14" s="4" t="s">
        <v>30</v>
      </c>
      <c r="B14" s="5"/>
      <c r="C14" s="14"/>
      <c r="G14" s="13">
        <v>9376.02</v>
      </c>
      <c r="H14" s="88" t="s">
        <v>33</v>
      </c>
    </row>
    <row r="15" spans="1:8">
      <c r="A15" s="4"/>
      <c r="B15" s="5"/>
      <c r="C15" s="2"/>
      <c r="G15" s="1"/>
      <c r="H15" s="88"/>
    </row>
    <row r="16" spans="1:8">
      <c r="A16" s="4" t="s">
        <v>31</v>
      </c>
      <c r="B16" s="5"/>
      <c r="C16" s="2"/>
      <c r="G16" s="7">
        <v>5687.8</v>
      </c>
      <c r="H16" s="88" t="s">
        <v>33</v>
      </c>
    </row>
    <row r="17" spans="1:7" ht="24" customHeight="1" thickBot="1">
      <c r="A17" s="8" t="s">
        <v>55</v>
      </c>
      <c r="B17" s="5"/>
      <c r="C17" s="2"/>
      <c r="G17" s="6">
        <f>SUM(G13+G14)-G16</f>
        <v>15988.580000000002</v>
      </c>
    </row>
    <row r="18" spans="1:7" ht="15.75" thickTop="1"/>
    <row r="19" spans="1:7">
      <c r="A19" t="s">
        <v>43</v>
      </c>
      <c r="E19" s="93"/>
      <c r="F19" s="91"/>
      <c r="G19" s="93"/>
    </row>
    <row r="20" spans="1:7">
      <c r="A20" s="203">
        <v>44713</v>
      </c>
      <c r="B20" s="98"/>
      <c r="C20" s="15"/>
      <c r="E20" s="93"/>
      <c r="F20" s="91"/>
      <c r="G20" s="93"/>
    </row>
    <row r="21" spans="1:7">
      <c r="A21" s="203">
        <v>44805</v>
      </c>
      <c r="B21" s="98"/>
      <c r="C21" s="15"/>
      <c r="E21" s="93"/>
      <c r="F21" s="91"/>
      <c r="G21" s="93"/>
    </row>
    <row r="22" spans="1:7">
      <c r="A22" s="203">
        <v>44896</v>
      </c>
      <c r="B22" s="98"/>
      <c r="C22" s="15"/>
      <c r="E22" s="93"/>
      <c r="F22" s="91"/>
      <c r="G22" s="93"/>
    </row>
    <row r="23" spans="1:7">
      <c r="A23" s="203">
        <v>44986</v>
      </c>
      <c r="B23" s="98"/>
      <c r="C23" s="15"/>
      <c r="E23" s="93"/>
      <c r="F23" s="91"/>
      <c r="G23" s="93"/>
    </row>
  </sheetData>
  <pageMargins left="0.7" right="0.7" top="0.75" bottom="0.75" header="0.3" footer="0.3"/>
  <pageSetup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D009E-4C66-44B8-A329-841FE08E39F3}">
  <dimension ref="A2:G5"/>
  <sheetViews>
    <sheetView workbookViewId="0">
      <selection activeCell="A2" sqref="A2:B5"/>
    </sheetView>
  </sheetViews>
  <sheetFormatPr defaultRowHeight="15"/>
  <cols>
    <col min="2" max="2" width="13.7109375" customWidth="1"/>
    <col min="5" max="5" width="10.5703125" style="93" bestFit="1" customWidth="1"/>
    <col min="6" max="6" width="9.140625" style="91"/>
    <col min="7" max="7" width="10.5703125" style="93" bestFit="1" customWidth="1"/>
  </cols>
  <sheetData>
    <row r="2" spans="1:2" ht="15.75">
      <c r="A2" s="101"/>
      <c r="B2" s="102" t="s">
        <v>46</v>
      </c>
    </row>
    <row r="3" spans="1:2" ht="15.75">
      <c r="A3" s="102" t="s">
        <v>47</v>
      </c>
    </row>
    <row r="4" spans="1:2" ht="15.75">
      <c r="A4" s="102" t="s">
        <v>48</v>
      </c>
    </row>
    <row r="5" spans="1:2" ht="15.75">
      <c r="A5" s="102" t="s">
        <v>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Apr-June 2022</vt:lpstr>
      <vt:lpstr>July - Sept 2022</vt:lpstr>
      <vt:lpstr>Oct - Dec 2022</vt:lpstr>
      <vt:lpstr>Jan - March 2023</vt:lpstr>
      <vt:lpstr>Year end bank rec</vt:lpstr>
      <vt:lpstr>Notes and amendments</vt:lpstr>
      <vt:lpstr>'Apr-June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erlestokepc</cp:lastModifiedBy>
  <cp:lastPrinted>2022-09-07T17:13:20Z</cp:lastPrinted>
  <dcterms:created xsi:type="dcterms:W3CDTF">2019-06-14T08:47:58Z</dcterms:created>
  <dcterms:modified xsi:type="dcterms:W3CDTF">2023-06-04T22:13:57Z</dcterms:modified>
</cp:coreProperties>
</file>